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uario\discoC\CONTRATO CVS 2025\"/>
    </mc:Choice>
  </mc:AlternateContent>
  <bookViews>
    <workbookView xWindow="0" yWindow="0" windowWidth="20490" windowHeight="7650" tabRatio="739"/>
  </bookViews>
  <sheets>
    <sheet name="Matriz de AIA - Sede Central" sheetId="1" r:id="rId1"/>
    <sheet name="Anexo1_Valoración Impacto Amb" sheetId="4" r:id="rId2"/>
    <sheet name="Anexo2_Variables" sheetId="3" r:id="rId3"/>
    <sheet name="Anexo3_Aspect Impact Contro (2" sheetId="10" state="hidden" r:id="rId4"/>
    <sheet name="Anexo3_Aspect Impact Controles" sheetId="6" r:id="rId5"/>
    <sheet name="Anexo4_Análisis Cuantitativo" sheetId="9" r:id="rId6"/>
    <sheet name="Aspectos Relevantes" sheetId="22" r:id="rId7"/>
    <sheet name="Versiones Registro" sheetId="20" r:id="rId8"/>
  </sheets>
  <externalReferences>
    <externalReference r:id="rId9"/>
  </externalReferences>
  <definedNames>
    <definedName name="_xlnm._FilterDatabase" localSheetId="3" hidden="1">'Anexo3_Aspect Impact Contro (2'!$A$7:$H$77</definedName>
    <definedName name="_xlnm._FilterDatabase" localSheetId="4" hidden="1">'Anexo3_Aspect Impact Controles'!$A$5:$E$68</definedName>
    <definedName name="_xlnm._FilterDatabase" localSheetId="0" hidden="1">'Matriz de AIA - Sede Central'!$A$4:$AF$52</definedName>
    <definedName name="_xlnm.Print_Area" localSheetId="1">'Anexo1_Valoración Impacto Amb'!$A$1:$E$29</definedName>
    <definedName name="_xlnm.Print_Titles" localSheetId="0">'Matriz de AIA - Sede Central'!#REF!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2" i="1" l="1"/>
  <c r="T42" i="1" s="1"/>
  <c r="S41" i="1" l="1"/>
  <c r="T41" i="1" s="1"/>
  <c r="T40" i="1"/>
  <c r="S40" i="1"/>
  <c r="S39" i="1"/>
  <c r="T39" i="1" s="1"/>
  <c r="S38" i="1"/>
  <c r="T38" i="1" s="1"/>
  <c r="S37" i="1"/>
  <c r="T37" i="1" s="1"/>
  <c r="Q9" i="22" l="1"/>
  <c r="R9" i="22" s="1"/>
  <c r="Q8" i="22"/>
  <c r="R8" i="22" s="1"/>
  <c r="Q7" i="22"/>
  <c r="R7" i="22" s="1"/>
  <c r="Q6" i="22"/>
  <c r="R6" i="22" s="1"/>
  <c r="Q5" i="22"/>
  <c r="R5" i="22" s="1"/>
  <c r="Q4" i="22"/>
  <c r="R4" i="22" s="1"/>
  <c r="S20" i="1"/>
  <c r="S53" i="1"/>
  <c r="T53" i="1" s="1"/>
  <c r="S31" i="1"/>
  <c r="T31" i="1" s="1"/>
  <c r="S47" i="1" l="1"/>
  <c r="T47" i="1" s="1"/>
  <c r="S48" i="1"/>
  <c r="T48" i="1" s="1"/>
  <c r="S49" i="1"/>
  <c r="T49" i="1" s="1"/>
  <c r="S50" i="1"/>
  <c r="T50" i="1" s="1"/>
  <c r="S51" i="1"/>
  <c r="T51" i="1" s="1"/>
  <c r="S52" i="1"/>
  <c r="T52" i="1" s="1"/>
  <c r="S29" i="1"/>
  <c r="T29" i="1" s="1"/>
  <c r="S34" i="1"/>
  <c r="S32" i="1"/>
  <c r="S27" i="1" l="1"/>
  <c r="S23" i="1"/>
  <c r="S22" i="1"/>
  <c r="S21" i="1"/>
  <c r="S10" i="1"/>
  <c r="T10" i="1" s="1"/>
  <c r="S6" i="1" l="1"/>
  <c r="T6" i="1" s="1"/>
  <c r="S7" i="1"/>
  <c r="T7" i="1" s="1"/>
  <c r="S8" i="1"/>
  <c r="T8" i="1" s="1"/>
  <c r="S9" i="1"/>
  <c r="T9" i="1" s="1"/>
  <c r="S11" i="1"/>
  <c r="T11" i="1" s="1"/>
  <c r="S12" i="1"/>
  <c r="T12" i="1" s="1"/>
  <c r="S13" i="1"/>
  <c r="T13" i="1" s="1"/>
  <c r="S14" i="1"/>
  <c r="T14" i="1" s="1"/>
  <c r="S15" i="1"/>
  <c r="T15" i="1" s="1"/>
  <c r="S16" i="1"/>
  <c r="T16" i="1" s="1"/>
  <c r="S17" i="1"/>
  <c r="T17" i="1" s="1"/>
  <c r="S18" i="1"/>
  <c r="T18" i="1" s="1"/>
  <c r="S19" i="1"/>
  <c r="T19" i="1" s="1"/>
  <c r="T20" i="1"/>
  <c r="T21" i="1"/>
  <c r="T22" i="1"/>
  <c r="T23" i="1"/>
  <c r="S24" i="1"/>
  <c r="T24" i="1" s="1"/>
  <c r="S25" i="1"/>
  <c r="T25" i="1" s="1"/>
  <c r="S26" i="1"/>
  <c r="T26" i="1" s="1"/>
  <c r="T27" i="1"/>
  <c r="S28" i="1"/>
  <c r="T28" i="1" s="1"/>
  <c r="S30" i="1"/>
  <c r="T30" i="1" s="1"/>
  <c r="T32" i="1"/>
  <c r="S33" i="1"/>
  <c r="T33" i="1" s="1"/>
  <c r="T34" i="1"/>
  <c r="S35" i="1"/>
  <c r="T35" i="1" s="1"/>
  <c r="S36" i="1"/>
  <c r="T36" i="1" s="1"/>
  <c r="S43" i="1"/>
  <c r="T43" i="1" s="1"/>
  <c r="S44" i="1"/>
  <c r="T44" i="1" s="1"/>
  <c r="S45" i="1"/>
  <c r="T45" i="1" s="1"/>
  <c r="S46" i="1"/>
  <c r="T46" i="1" s="1"/>
  <c r="S5" i="1"/>
  <c r="T5" i="1" s="1"/>
  <c r="M8" i="9" l="1"/>
  <c r="N8" i="9"/>
  <c r="N9" i="9" s="1"/>
  <c r="O8" i="9"/>
  <c r="O9" i="9" s="1"/>
  <c r="P8" i="9"/>
  <c r="P9" i="9" s="1"/>
  <c r="Q8" i="9"/>
  <c r="Q9" i="9" s="1"/>
  <c r="R8" i="9"/>
  <c r="R9" i="9" s="1"/>
  <c r="S8" i="9" l="1"/>
  <c r="M9" i="9"/>
  <c r="S9" i="9" s="1"/>
  <c r="O10" i="9"/>
  <c r="C8" i="9" l="1"/>
  <c r="G8" i="9"/>
  <c r="G9" i="9" s="1"/>
  <c r="D8" i="9"/>
  <c r="D9" i="9" s="1"/>
  <c r="H8" i="9"/>
  <c r="H9" i="9" s="1"/>
  <c r="E8" i="9"/>
  <c r="E9" i="9" s="1"/>
  <c r="F8" i="9"/>
  <c r="F9" i="9" s="1"/>
  <c r="P10" i="9"/>
  <c r="M10" i="9"/>
  <c r="Q10" i="9"/>
  <c r="N10" i="9"/>
  <c r="R10" i="9"/>
  <c r="F10" i="9" l="1"/>
  <c r="D10" i="9"/>
  <c r="E10" i="9"/>
  <c r="H10" i="9"/>
  <c r="G10" i="9"/>
  <c r="C9" i="9"/>
  <c r="I8" i="9"/>
  <c r="S10" i="9"/>
  <c r="I9" i="9" l="1"/>
  <c r="C10" i="9"/>
  <c r="I10" i="9" s="1"/>
</calcChain>
</file>

<file path=xl/comments1.xml><?xml version="1.0" encoding="utf-8"?>
<comments xmlns="http://schemas.openxmlformats.org/spreadsheetml/2006/main">
  <authors>
    <author>Lina Tatiana Ochoa Murillo</author>
    <author>NATY</author>
    <author>Orlando Zuluaga Arcila</author>
  </authors>
  <commentList>
    <comment ref="A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 authorId="1" shapeId="0">
      <text>
        <r>
          <rPr>
            <b/>
            <sz val="9"/>
            <color indexed="81"/>
            <rFont val="Tahoma"/>
            <family val="2"/>
          </rPr>
          <t xml:space="preserve">
Procesos/Áreas corporativas</t>
        </r>
        <r>
          <rPr>
            <sz val="9"/>
            <color indexed="81"/>
            <rFont val="Tahoma"/>
            <family val="2"/>
          </rPr>
          <t xml:space="preserve">
1. GE - Gestión estrategica
2. GC - Gestión de calidad
3. CI - Gestión del control interno
4. EP - Ejecución de proyectos de inversión
5. GI - Gestión de la información
6. GA - Gestión admnistrativa
7. GF - Gestión financiera
8.  AC - Gestión de archivo y correspondencia
9.GJ - Gestión jurídica
10. CS - Control, evaluación y seguimiento ambiental
</t>
        </r>
      </text>
    </comment>
    <comment ref="D3" authorId="0" shapeId="0">
      <text>
        <r>
          <rPr>
            <b/>
            <sz val="9"/>
            <rFont val="Tahoma"/>
            <family val="2"/>
          </rPr>
          <t xml:space="preserve">Condición de Operación: </t>
        </r>
        <r>
          <rPr>
            <sz val="9"/>
            <rFont val="Tahoma"/>
            <family val="2"/>
          </rPr>
          <t xml:space="preserve">Se refiere a la frecuencia de ocurrencia con que se presenta la actividad, producto y/o servicio en una entidad (normal, anormal o potencial).
</t>
        </r>
        <r>
          <rPr>
            <b/>
            <sz val="9"/>
            <rFont val="Tahoma"/>
            <family val="2"/>
          </rPr>
          <t xml:space="preserve">Operación Normal: </t>
        </r>
        <r>
          <rPr>
            <sz val="9"/>
            <rFont val="Tahoma"/>
            <family val="2"/>
          </rPr>
          <t xml:space="preserve">Actividad recurrente o frecuente.
</t>
        </r>
        <r>
          <rPr>
            <b/>
            <sz val="9"/>
            <rFont val="Tahoma"/>
            <family val="2"/>
          </rPr>
          <t xml:space="preserve">Operación Anormal: </t>
        </r>
        <r>
          <rPr>
            <sz val="9"/>
            <rFont val="Tahoma"/>
            <family val="2"/>
          </rPr>
          <t xml:space="preserve">Actividad poco frecuente.
</t>
        </r>
        <r>
          <rPr>
            <b/>
            <sz val="9"/>
            <rFont val="Tahoma"/>
            <family val="2"/>
          </rPr>
          <t>Operación Potencial o de emergencia:</t>
        </r>
        <r>
          <rPr>
            <sz val="9"/>
            <rFont val="Tahoma"/>
            <family val="2"/>
          </rPr>
          <t xml:space="preserve"> Actividad de forma impredecible.</t>
        </r>
      </text>
    </comment>
    <comment ref="E3" authorId="0" shapeId="0">
      <text>
        <r>
          <rPr>
            <b/>
            <sz val="9"/>
            <rFont val="Tahoma"/>
            <family val="2"/>
          </rPr>
          <t xml:space="preserve">Aspecto Ambiental: </t>
        </r>
        <r>
          <rPr>
            <sz val="9"/>
            <rFont val="Tahoma"/>
            <family val="2"/>
          </rPr>
          <t>Elemento de las actividades, productos o servicios de la Corporación que interactúa o pueden con el medio ambiente.</t>
        </r>
      </text>
    </comment>
    <comment ref="J3" authorId="0" shapeId="0">
      <text>
        <r>
          <rPr>
            <b/>
            <sz val="9"/>
            <rFont val="Tahoma"/>
            <family val="2"/>
          </rPr>
          <t xml:space="preserve">Impacto Ambiental: </t>
        </r>
        <r>
          <rPr>
            <sz val="9"/>
            <rFont val="Tahoma"/>
            <family val="2"/>
          </rPr>
          <t>Cambio en el medio ambiente, ya sea adverso o beneficioso, como resultado total o parcial de los Aspectos Ambientales de la Corporación.</t>
        </r>
      </text>
    </comment>
    <comment ref="L3" authorId="2" shapeId="0">
      <text>
        <r>
          <rPr>
            <b/>
            <sz val="9"/>
            <rFont val="Tahoma"/>
            <family val="2"/>
          </rPr>
          <t xml:space="preserve">Recurso (Afectado o Mejorado): </t>
        </r>
        <r>
          <rPr>
            <sz val="9"/>
            <rFont val="Tahoma"/>
            <family val="2"/>
          </rPr>
          <t xml:space="preserve">
Elemento o componente ambiental (agua, aire, fauna, flora, individuo y suelo) que interactúa con el aspecto ambiental generado por la entidad y que puede presentar mejora o deterioro de acuerdo al impacto ambiental.</t>
        </r>
      </text>
    </comment>
    <comment ref="S3" authorId="0" shapeId="0">
      <text>
        <r>
          <rPr>
            <b/>
            <sz val="9"/>
            <rFont val="Tahoma"/>
            <family val="2"/>
          </rPr>
          <t xml:space="preserve">Valoración del Impacto: </t>
        </r>
        <r>
          <rPr>
            <sz val="9"/>
            <rFont val="Tahoma"/>
            <family val="2"/>
          </rPr>
          <t xml:space="preserve">La valoración está dada por la siguiente fórmula, donde:
Impacto (I)
Alcance (A)
Probabilidad (P)
Duración (D)
Recuperabilidad (R)
Cantidad (A )
</t>
        </r>
        <r>
          <rPr>
            <b/>
            <sz val="9"/>
            <rFont val="Tahoma"/>
            <family val="2"/>
          </rPr>
          <t xml:space="preserve">Valoración del Impacto= 
</t>
        </r>
        <r>
          <rPr>
            <sz val="9"/>
            <rFont val="Tahoma"/>
            <family val="2"/>
          </rPr>
          <t>I*(A*P*D*R*C)</t>
        </r>
      </text>
    </comment>
    <comment ref="T3" authorId="0" shapeId="0">
      <text>
        <r>
          <rPr>
            <b/>
            <sz val="9"/>
            <rFont val="Tahoma"/>
            <family val="2"/>
          </rPr>
          <t>Importancia del Impacto Ambiental:</t>
        </r>
        <r>
          <rPr>
            <sz val="9"/>
            <rFont val="Tahoma"/>
            <family val="2"/>
          </rPr>
          <t xml:space="preserve"> Interpretación cuantitativa de variables con escalas de valor fijas, que permiten
identificar los atributos mismos del impacto ambiental y/o el aspecto ambiental. 
Permitiendo clasificar el
impacto ambiental en un rango de importancia: 
Positivo Alto
Positivo Moderado
Positivo Bajo
Negativo Alto
Negativo Moderado
Negativo Bajo</t>
        </r>
      </text>
    </comment>
    <comment ref="U3" authorId="0" shapeId="0">
      <text>
        <r>
          <rPr>
            <b/>
            <sz val="9"/>
            <rFont val="Tahoma"/>
            <family val="2"/>
          </rPr>
          <t xml:space="preserve">Requisito Legal: </t>
        </r>
        <r>
          <rPr>
            <sz val="9"/>
            <rFont val="Tahoma"/>
            <family val="2"/>
          </rPr>
          <t xml:space="preserve">Requisito legal que la Corporación debe cumplir y otros que la entidad decide cumplir
</t>
        </r>
      </text>
    </comment>
    <comment ref="W3" authorId="0" shapeId="0">
      <text>
        <r>
          <rPr>
            <b/>
            <sz val="9"/>
            <rFont val="Tahoma"/>
            <family val="2"/>
          </rPr>
          <t xml:space="preserve">Tipo de Control Operacional:  </t>
        </r>
        <r>
          <rPr>
            <sz val="9"/>
            <rFont val="Tahoma"/>
            <family val="2"/>
          </rPr>
          <t>Es un mecanismo preventivo y correctivo adoptado por la administración de una dependencia o entidad que permite la oportuna detección y corrección de desviaciones, ineficiencias en el curso de la formulación, ejecución y evaluación de las acciones, con el propósito de procurar el cumplimiento de la normativa que las rige.</t>
        </r>
        <r>
          <rPr>
            <b/>
            <sz val="9"/>
            <rFont val="Tahoma"/>
            <family val="2"/>
          </rPr>
          <t xml:space="preserve"> </t>
        </r>
      </text>
    </comment>
    <comment ref="AB3"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M4" authorId="0" shapeId="0">
      <text>
        <r>
          <rPr>
            <b/>
            <sz val="9"/>
            <rFont val="Tahoma"/>
            <family val="2"/>
          </rPr>
          <t xml:space="preserve">Tipo de Impacto: </t>
        </r>
        <r>
          <rPr>
            <sz val="9"/>
            <rFont val="Tahoma"/>
            <family val="2"/>
          </rPr>
          <t>Se refiere al carácter beneficioso (positivo +) o perjudicial (negativo -) que pueda tener el impacto ambiental sobre el recurso o el ambiente. 
Positivo (+): Mejora la calidad ambiental del recurso, de la Corporación y/o el entorno.</t>
        </r>
        <r>
          <rPr>
            <b/>
            <sz val="9"/>
            <rFont val="Tahoma"/>
            <family val="2"/>
          </rPr>
          <t xml:space="preserve"> 
</t>
        </r>
        <r>
          <rPr>
            <sz val="9"/>
            <rFont val="Tahoma"/>
            <family val="2"/>
          </rPr>
          <t xml:space="preserve">
</t>
        </r>
        <r>
          <rPr>
            <b/>
            <sz val="9"/>
            <rFont val="Tahoma"/>
            <family val="2"/>
          </rPr>
          <t xml:space="preserve">
Positivo (+1</t>
        </r>
        <r>
          <rPr>
            <sz val="9"/>
            <rFont val="Tahoma"/>
            <family val="2"/>
          </rPr>
          <t xml:space="preserve">) si produce efectos beneficiosos sobre el medio
</t>
        </r>
        <r>
          <rPr>
            <b/>
            <sz val="9"/>
            <rFont val="Tahoma"/>
            <family val="2"/>
          </rPr>
          <t>Negativo (-1)</t>
        </r>
        <r>
          <rPr>
            <sz val="9"/>
            <rFont val="Tahoma"/>
            <family val="2"/>
          </rPr>
          <t xml:space="preserve"> si producen efectos perjudiciales sobre el medio.</t>
        </r>
      </text>
    </comment>
    <comment ref="N4" authorId="0" shapeId="0">
      <text>
        <r>
          <rPr>
            <b/>
            <sz val="9"/>
            <rFont val="Tahoma"/>
            <family val="2"/>
          </rPr>
          <t xml:space="preserve">Alcance: </t>
        </r>
        <r>
          <rPr>
            <sz val="9"/>
            <rFont val="Tahoma"/>
            <family val="2"/>
          </rPr>
          <t xml:space="preserve">Área de influencia del impacto en relación al entorno donde se genera (Puntual - Local -  Regional) 
</t>
        </r>
        <r>
          <rPr>
            <b/>
            <sz val="9"/>
            <rFont val="Tahoma"/>
            <family val="2"/>
          </rPr>
          <t xml:space="preserve">
Puntual (1): </t>
        </r>
        <r>
          <rPr>
            <sz val="9"/>
            <rFont val="Tahoma"/>
            <family val="2"/>
          </rPr>
          <t>El Impacto queda confinado dentro del área donde se genera.</t>
        </r>
        <r>
          <rPr>
            <b/>
            <sz val="9"/>
            <rFont val="Tahoma"/>
            <family val="2"/>
          </rPr>
          <t xml:space="preserve">
Local (5): </t>
        </r>
        <r>
          <rPr>
            <sz val="9"/>
            <rFont val="Tahoma"/>
            <family val="2"/>
          </rPr>
          <t>Trasciende los límites del área de influencia (afecta un curso de agua superficial o subterráneo de agua, la atmosfera, el suelo, genera un residuo especial peligroso etc.).</t>
        </r>
        <r>
          <rPr>
            <b/>
            <sz val="9"/>
            <rFont val="Tahoma"/>
            <family val="2"/>
          </rPr>
          <t xml:space="preserve">
Regional (10):</t>
        </r>
        <r>
          <rPr>
            <sz val="9"/>
            <rFont val="Tahoma"/>
            <family val="2"/>
          </rPr>
          <t xml:space="preserve"> Tiene consecuencias a nivel regional o trasciende los límites del sector.
</t>
        </r>
      </text>
    </comment>
    <comment ref="O4" authorId="0" shapeId="0">
      <text>
        <r>
          <rPr>
            <b/>
            <sz val="9"/>
            <rFont val="Tahoma"/>
            <family val="2"/>
          </rPr>
          <t xml:space="preserve">Probabilidad: </t>
        </r>
        <r>
          <rPr>
            <sz val="9"/>
            <rFont val="Tahoma"/>
            <family val="2"/>
          </rPr>
          <t xml:space="preserve">Se refiere a la posibilidad que se dé el impacto y está relacionada con la "CONDICIÓN DE OPERACIÓN" (Normal, anormal o potencial). </t>
        </r>
        <r>
          <rPr>
            <b/>
            <sz val="9"/>
            <rFont val="Tahoma"/>
            <family val="2"/>
          </rPr>
          <t xml:space="preserve">
Baja (1): </t>
        </r>
        <r>
          <rPr>
            <sz val="9"/>
            <rFont val="Tahoma"/>
            <family val="2"/>
          </rPr>
          <t xml:space="preserve">Existe una posibilidad muy remota de que suceda
</t>
        </r>
        <r>
          <rPr>
            <b/>
            <sz val="9"/>
            <rFont val="Tahoma"/>
            <family val="2"/>
          </rPr>
          <t>Media (5):</t>
        </r>
        <r>
          <rPr>
            <sz val="9"/>
            <rFont val="Tahoma"/>
            <family val="2"/>
          </rPr>
          <t xml:space="preserve"> Existe una posibilidad media de que suceda. 
</t>
        </r>
        <r>
          <rPr>
            <b/>
            <sz val="9"/>
            <rFont val="Tahoma"/>
            <family val="2"/>
          </rPr>
          <t>Alta (10):</t>
        </r>
        <r>
          <rPr>
            <sz val="9"/>
            <rFont val="Tahoma"/>
            <family val="2"/>
          </rPr>
          <t xml:space="preserve"> Es muy posible que suceda en cualquier momento </t>
        </r>
        <r>
          <rPr>
            <b/>
            <sz val="9"/>
            <rFont val="Tahoma"/>
            <family val="2"/>
          </rPr>
          <t>(</t>
        </r>
        <r>
          <rPr>
            <sz val="9"/>
            <rFont val="Tahoma"/>
            <family val="2"/>
          </rPr>
          <t xml:space="preserve">solamente aplicable a la </t>
        </r>
        <r>
          <rPr>
            <b/>
            <sz val="9"/>
            <rFont val="Tahoma"/>
            <family val="2"/>
          </rPr>
          <t>condición de operación: normal</t>
        </r>
        <r>
          <rPr>
            <sz val="9"/>
            <rFont val="Tahoma"/>
            <family val="2"/>
          </rPr>
          <t>).</t>
        </r>
      </text>
    </comment>
    <comment ref="P4" authorId="0" shapeId="0">
      <text>
        <r>
          <rPr>
            <b/>
            <sz val="9"/>
            <rFont val="Tahoma"/>
            <family val="2"/>
          </rPr>
          <t xml:space="preserve">Duración: </t>
        </r>
        <r>
          <rPr>
            <sz val="9"/>
            <rFont val="Tahoma"/>
            <family val="2"/>
          </rPr>
          <t xml:space="preserve">Tiempo que permanecerá el efecto positivo o negativo en el ambiente
</t>
        </r>
        <r>
          <rPr>
            <b/>
            <sz val="9"/>
            <rFont val="Tahoma"/>
            <family val="2"/>
          </rPr>
          <t xml:space="preserve">
Breve (1):</t>
        </r>
        <r>
          <rPr>
            <sz val="9"/>
            <rFont val="Tahoma"/>
            <family val="2"/>
          </rPr>
          <t xml:space="preserve"> Alteración del recurso durante un lapso muy pequeño.
</t>
        </r>
        <r>
          <rPr>
            <b/>
            <sz val="9"/>
            <rFont val="Tahoma"/>
            <family val="2"/>
          </rPr>
          <t>Temporal (5):</t>
        </r>
        <r>
          <rPr>
            <sz val="9"/>
            <rFont val="Tahoma"/>
            <family val="2"/>
          </rPr>
          <t xml:space="preserve"> Alteración del recurso durante un lapso moderado. 
</t>
        </r>
        <r>
          <rPr>
            <b/>
            <sz val="9"/>
            <rFont val="Tahoma"/>
            <family val="2"/>
          </rPr>
          <t>Permanente (10):</t>
        </r>
        <r>
          <rPr>
            <sz val="9"/>
            <rFont val="Tahoma"/>
            <family val="2"/>
          </rPr>
          <t xml:space="preserve"> Alteración del recurso permanente en el tiempo.</t>
        </r>
      </text>
    </comment>
    <comment ref="Q4" authorId="0" shapeId="0">
      <text>
        <r>
          <rPr>
            <b/>
            <sz val="9"/>
            <rFont val="Tahoma"/>
            <family val="2"/>
          </rPr>
          <t xml:space="preserve">Recuperabilidad: </t>
        </r>
        <r>
          <rPr>
            <sz val="9"/>
            <rFont val="Tahoma"/>
            <family val="2"/>
          </rPr>
          <t>Posibilidad de reconstrucción, total o parcial del recurso afectado por el impacto (Reversible - Recuperable - Irrecuperable).</t>
        </r>
        <r>
          <rPr>
            <b/>
            <sz val="9"/>
            <rFont val="Tahoma"/>
            <family val="2"/>
          </rPr>
          <t xml:space="preserve">
Reversible (1): </t>
        </r>
        <r>
          <rPr>
            <sz val="9"/>
            <rFont val="Tahoma"/>
            <family val="2"/>
          </rPr>
          <t>Puede eliminarse el impacto por medio de actividades humanas tendientes a la recuperación de los recursos afectados.</t>
        </r>
        <r>
          <rPr>
            <b/>
            <sz val="9"/>
            <rFont val="Tahoma"/>
            <family val="2"/>
          </rPr>
          <t xml:space="preserve">
Recuperable (5): </t>
        </r>
        <r>
          <rPr>
            <sz val="9"/>
            <rFont val="Tahoma"/>
            <family val="2"/>
          </rPr>
          <t>Se puede disminuir el efecto a través de medidas de control hasta un estándar determinado.</t>
        </r>
        <r>
          <rPr>
            <b/>
            <sz val="9"/>
            <rFont val="Tahoma"/>
            <family val="2"/>
          </rPr>
          <t xml:space="preserve">
Irrecuperable (10): </t>
        </r>
        <r>
          <rPr>
            <sz val="9"/>
            <rFont val="Tahoma"/>
            <family val="2"/>
          </rPr>
          <t xml:space="preserve">Los recursos afectados no se pueden retornar a las condiciones originales a través de ningún medio.
</t>
        </r>
      </text>
    </comment>
    <comment ref="R4" authorId="0" shapeId="0">
      <text>
        <r>
          <rPr>
            <b/>
            <sz val="9"/>
            <rFont val="Tahoma"/>
            <family val="2"/>
          </rPr>
          <t xml:space="preserve">Cantidad: </t>
        </r>
        <r>
          <rPr>
            <sz val="9"/>
            <rFont val="Tahoma"/>
            <family val="2"/>
          </rPr>
          <t xml:space="preserve">Severidad con la que ocurrirá la afectación sobre el recurso, esta deberá estar relacionada con el CONDICIÓN DE OPERACIÓN
</t>
        </r>
        <r>
          <rPr>
            <b/>
            <sz val="9"/>
            <rFont val="Tahoma"/>
            <family val="2"/>
          </rPr>
          <t xml:space="preserve">Baja (1): </t>
        </r>
        <r>
          <rPr>
            <sz val="9"/>
            <rFont val="Tahoma"/>
            <family val="2"/>
          </rPr>
          <t xml:space="preserve">Alteración mínima del recurso. Existe bajo potencial de riesgo sobre el recurso o el ambiente.
</t>
        </r>
        <r>
          <rPr>
            <b/>
            <sz val="9"/>
            <rFont val="Tahoma"/>
            <family val="2"/>
          </rPr>
          <t>Media (5):</t>
        </r>
        <r>
          <rPr>
            <sz val="9"/>
            <rFont val="Tahoma"/>
            <family val="2"/>
          </rPr>
          <t xml:space="preserve"> Alteración moderada del recurso. Tiene un potencial de riesgo medio sobre el recurso o el ambiente.
</t>
        </r>
        <r>
          <rPr>
            <b/>
            <sz val="9"/>
            <rFont val="Tahoma"/>
            <family val="2"/>
          </rPr>
          <t>Alto (10):</t>
        </r>
        <r>
          <rPr>
            <sz val="9"/>
            <rFont val="Tahoma"/>
            <family val="2"/>
          </rPr>
          <t xml:space="preserve"> Alteración significativa del recurso. Tiene efectos importantes sobre el recurso o el ambiente.</t>
        </r>
      </text>
    </comment>
    <comment ref="V4" authorId="0" shapeId="0">
      <text>
        <r>
          <rPr>
            <b/>
            <sz val="9"/>
            <rFont val="Tahoma"/>
            <family val="2"/>
          </rPr>
          <t xml:space="preserve">Norma: </t>
        </r>
        <r>
          <rPr>
            <sz val="9"/>
            <rFont val="Tahoma"/>
            <family val="2"/>
          </rPr>
          <t>Hace referencia a los requisitos legales,  aplicables al aspecto ambiental.</t>
        </r>
      </text>
    </comment>
    <comment ref="W4" authorId="0" shapeId="0">
      <text>
        <r>
          <rPr>
            <b/>
            <sz val="9"/>
            <rFont val="Tahoma"/>
            <family val="2"/>
          </rPr>
          <t xml:space="preserve">Eliminación: </t>
        </r>
        <r>
          <rPr>
            <sz val="9"/>
            <rFont val="Tahoma"/>
            <family val="2"/>
          </rPr>
          <t>Medida que se toma para suprimir (hacer desaparecer) el peligro/riesgo/impacto.</t>
        </r>
      </text>
    </comment>
    <comment ref="X4" authorId="0" shapeId="0">
      <text>
        <r>
          <rPr>
            <b/>
            <sz val="9"/>
            <rFont val="Tahoma"/>
            <family val="2"/>
          </rPr>
          <t>Sustitución:</t>
        </r>
        <r>
          <rPr>
            <sz val="9"/>
            <rFont val="Tahoma"/>
            <family val="2"/>
          </rPr>
          <t xml:space="preserve"> Medida que se toma a fin de remplazar un peligro/riesgo/impacto por otro que genere menos impacto. 
Ejemplo: La sustitución por otro material menos peligroso o una reducción de la energía.
</t>
        </r>
      </text>
    </comment>
    <comment ref="Y4" authorId="0" shapeId="0">
      <text>
        <r>
          <rPr>
            <b/>
            <sz val="9"/>
            <rFont val="Tahoma"/>
            <family val="2"/>
          </rPr>
          <t>Control de Ingeniería:</t>
        </r>
        <r>
          <rPr>
            <sz val="9"/>
            <rFont val="Tahoma"/>
            <family val="2"/>
          </rPr>
          <t xml:space="preserve"> Medidas técnicas para el control del peligro/riesgo/impactos en su medio.
Estos controles implican el uso de tecnologías y son muy variados, según la zona de influencia.
Ejemplo: Encerramiento de un peligro/riesgo, uso de instalaciones de sistemas de ventilación, automatización, protección de máquinas, entre otros.</t>
        </r>
      </text>
    </comment>
    <comment ref="Z4" authorId="0" shapeId="0">
      <text>
        <r>
          <rPr>
            <b/>
            <sz val="9"/>
            <rFont val="Tahoma"/>
            <family val="2"/>
          </rPr>
          <t>Administrativo</t>
        </r>
        <r>
          <rPr>
            <sz val="9"/>
            <rFont val="Tahoma"/>
            <family val="2"/>
          </rPr>
          <t>: Controles tales como señales fluorescentes, sirenas, alarmas, los procedimientos de seguridad, las inspecciones a los equipos, el etiquetado para advertir, los permisos de trabajo, capacitaciones, entre otros.</t>
        </r>
      </text>
    </comment>
    <comment ref="AA4" authorId="0" shapeId="0">
      <text>
        <r>
          <rPr>
            <b/>
            <sz val="9"/>
            <rFont val="Tahoma"/>
            <family val="2"/>
          </rPr>
          <t xml:space="preserve">Elementos de Protección Personal (EPP):  </t>
        </r>
        <r>
          <rPr>
            <sz val="9"/>
            <rFont val="Tahoma"/>
            <family val="2"/>
          </rPr>
          <t xml:space="preserve">Medidas de control basadas en el uso de dispositivos, accesorios y vestimenta para preservar el cuerpo humano de los posibles daños a su salud o integridad física.
Ejemplo: Gafas de seguridad, bastón, casco, protección para oídos, botas, arneses, guantes, protectores faciales, entre otros.
</t>
        </r>
      </text>
    </comment>
    <comment ref="A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B5"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6"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6"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6"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6"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7"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7"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7"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7"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8"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8"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8"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8"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9"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9"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9"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9"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B10"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1"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1"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1"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1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2"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2"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1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3"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3"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13"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4"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4"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4"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14"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5"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15"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6"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6"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B16"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7"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7"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B17"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18"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8"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19"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19"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19"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20"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0"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1"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1"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2"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3"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4"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4"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6"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6"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7"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7"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28"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8"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0"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0"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1"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1"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2"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3"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4"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4"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3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35"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36"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36"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Q36" authorId="1" shapeId="0">
      <text>
        <r>
          <rPr>
            <b/>
            <sz val="9"/>
            <color indexed="81"/>
            <rFont val="Tahoma"/>
            <family val="2"/>
          </rPr>
          <t xml:space="preserve">RECUPERABLIDAD
</t>
        </r>
        <r>
          <rPr>
            <sz val="9"/>
            <color indexed="81"/>
            <rFont val="Tahoma"/>
            <family val="2"/>
          </rPr>
          <t xml:space="preserve">1. REVERSIBLE
2. RECUPERABLE
3. IRRECUPERABLE
</t>
        </r>
        <r>
          <rPr>
            <sz val="9"/>
            <color indexed="81"/>
            <rFont val="Tahoma"/>
            <family val="2"/>
          </rPr>
          <t xml:space="preserve">
</t>
        </r>
      </text>
    </comment>
    <comment ref="AB38"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B39" authorId="0" shapeId="0">
      <text>
        <r>
          <rPr>
            <b/>
            <sz val="9"/>
            <rFont val="Tahoma"/>
            <family val="2"/>
          </rPr>
          <t xml:space="preserve">Control Operacional: </t>
        </r>
        <r>
          <rPr>
            <sz val="9"/>
            <rFont val="Tahoma"/>
            <family val="2"/>
          </rPr>
          <t>Prácticas, actividades, procedimientos, programas que aseguran mantener un nivel permitido, la disminución o que se eviten los impactos ambientales ocasionados por los aspectos ambientales significativos.
Ejemplo: Manuales, instructivos, mantenimiento e inspecciones periódicas de equipos, infraestructura, registros de residuos peligrosos y/o especiales, etc. o sistemas en los que se puede presentar un aspecto ambiental significativo o de aquellos que ayudan a evitar que se presente un impacto significativo.</t>
        </r>
      </text>
    </comment>
    <comment ref="A4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2"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3"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4"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4"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6"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6"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7"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7"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8"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8"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49"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9"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50"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0"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51"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1"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5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2"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53"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3"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List>
</comments>
</file>

<file path=xl/comments2.xml><?xml version="1.0" encoding="utf-8"?>
<comments xmlns="http://schemas.openxmlformats.org/spreadsheetml/2006/main">
  <authors>
    <author>Lina Tatiana Ochoa Murillo</author>
    <author>NATY</author>
    <author>Orlando Zuluaga Arcila</author>
  </authors>
  <commentList>
    <comment ref="A2"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2" authorId="1" shapeId="0">
      <text>
        <r>
          <rPr>
            <b/>
            <sz val="9"/>
            <color indexed="81"/>
            <rFont val="Tahoma"/>
            <family val="2"/>
          </rPr>
          <t xml:space="preserve">
Procesos/Áreas corporativas</t>
        </r>
        <r>
          <rPr>
            <sz val="9"/>
            <color indexed="81"/>
            <rFont val="Tahoma"/>
            <family val="2"/>
          </rPr>
          <t xml:space="preserve">
1. GE - Gestión estrategica
2. GC - Gestión de calidad
3. CI - Gestión del control interno
4. EP - Ejecución de proyectos de inversión
5. GI - Gestión de la información
6. GA - Gestión admnistrativa
7. GF - Gestión financiera
8.  AC - Gestión de archivo y correspondencia
9.GJ - Gestión jurídica
10. CS - Control, evaluación y seguimiento ambiental
</t>
        </r>
      </text>
    </comment>
    <comment ref="D2" authorId="0" shapeId="0">
      <text>
        <r>
          <rPr>
            <b/>
            <sz val="9"/>
            <rFont val="Tahoma"/>
            <family val="2"/>
          </rPr>
          <t xml:space="preserve">Condición de Operación: </t>
        </r>
        <r>
          <rPr>
            <sz val="9"/>
            <rFont val="Tahoma"/>
            <family val="2"/>
          </rPr>
          <t xml:space="preserve">Se refiere a la frecuencia de ocurrencia con que se presenta la actividad, producto y/o servicio en una entidad (normal, anormal o potencial).
</t>
        </r>
        <r>
          <rPr>
            <b/>
            <sz val="9"/>
            <rFont val="Tahoma"/>
            <family val="2"/>
          </rPr>
          <t xml:space="preserve">Operación Normal: </t>
        </r>
        <r>
          <rPr>
            <sz val="9"/>
            <rFont val="Tahoma"/>
            <family val="2"/>
          </rPr>
          <t xml:space="preserve">Actividad recurrente o frecuente.
</t>
        </r>
        <r>
          <rPr>
            <b/>
            <sz val="9"/>
            <rFont val="Tahoma"/>
            <family val="2"/>
          </rPr>
          <t xml:space="preserve">Operación Anormal: </t>
        </r>
        <r>
          <rPr>
            <sz val="9"/>
            <rFont val="Tahoma"/>
            <family val="2"/>
          </rPr>
          <t xml:space="preserve">Actividad poco frecuente.
</t>
        </r>
        <r>
          <rPr>
            <b/>
            <sz val="9"/>
            <rFont val="Tahoma"/>
            <family val="2"/>
          </rPr>
          <t>Operación Potencial o de emergencia:</t>
        </r>
        <r>
          <rPr>
            <sz val="9"/>
            <rFont val="Tahoma"/>
            <family val="2"/>
          </rPr>
          <t xml:space="preserve"> Actividad de forma impredecible.</t>
        </r>
      </text>
    </comment>
    <comment ref="E2" authorId="0" shapeId="0">
      <text>
        <r>
          <rPr>
            <b/>
            <sz val="9"/>
            <rFont val="Tahoma"/>
            <family val="2"/>
          </rPr>
          <t xml:space="preserve">Aspecto Ambiental: </t>
        </r>
        <r>
          <rPr>
            <sz val="9"/>
            <rFont val="Tahoma"/>
            <family val="2"/>
          </rPr>
          <t>Elemento de las actividades, productos o servicios de la Corporación que interactúa o pueden con el medio ambiente.</t>
        </r>
      </text>
    </comment>
    <comment ref="G2" authorId="0" shapeId="0">
      <text>
        <r>
          <rPr>
            <b/>
            <sz val="9"/>
            <rFont val="Tahoma"/>
            <family val="2"/>
          </rPr>
          <t xml:space="preserve">Ciclo de Vida: </t>
        </r>
        <r>
          <rPr>
            <sz val="9"/>
            <rFont val="Tahoma"/>
            <family val="2"/>
          </rPr>
          <t xml:space="preserve">Etapas consecutivas e interrelacionadas de un sistema de servicio, desde el uso hasta la disposición final. Las etapas son: 
</t>
        </r>
        <r>
          <rPr>
            <b/>
            <sz val="9"/>
            <rFont val="Tahoma"/>
            <family val="2"/>
          </rPr>
          <t xml:space="preserve">Uso : </t>
        </r>
        <r>
          <rPr>
            <sz val="9"/>
            <rFont val="Tahoma"/>
            <family val="2"/>
          </rPr>
          <t>Hace referencia a la</t>
        </r>
        <r>
          <rPr>
            <b/>
            <sz val="9"/>
            <rFont val="Tahoma"/>
            <family val="2"/>
          </rPr>
          <t xml:space="preserve"> </t>
        </r>
        <r>
          <rPr>
            <sz val="9"/>
            <rFont val="Tahoma"/>
            <family val="2"/>
          </rPr>
          <t xml:space="preserve">utilización de recursos durante su vida útil para la realización de actividades. (Ejemplo: Reutilización y Mantenimiento)
</t>
        </r>
        <r>
          <rPr>
            <b/>
            <sz val="9"/>
            <rFont val="Tahoma"/>
            <family val="2"/>
          </rPr>
          <t xml:space="preserve">Reciclaje: </t>
        </r>
        <r>
          <rPr>
            <sz val="9"/>
            <rFont val="Tahoma"/>
            <family val="2"/>
          </rPr>
          <t xml:space="preserve">Es la prolongación y adecuación de la vida útil de los residuos, estos pueden ser reutilizados para uso de la Corporación o de terceros. (Ejemplo: Papel, aceites, RAEE, entre otros)
</t>
        </r>
        <r>
          <rPr>
            <b/>
            <sz val="9"/>
            <rFont val="Tahoma"/>
            <family val="2"/>
          </rPr>
          <t xml:space="preserve">Disposición final: </t>
        </r>
        <r>
          <rPr>
            <sz val="9"/>
            <rFont val="Tahoma"/>
            <family val="2"/>
          </rPr>
          <t xml:space="preserve">La acción de depósito permanente de
los residuos sobre el suelo, en condiciones seguras, para evitar  daños al ambiente. 
</t>
        </r>
      </text>
    </comment>
    <comment ref="H2" authorId="0" shapeId="0">
      <text>
        <r>
          <rPr>
            <b/>
            <sz val="9"/>
            <rFont val="Tahoma"/>
            <family val="2"/>
          </rPr>
          <t xml:space="preserve">Impacto Ambiental: </t>
        </r>
        <r>
          <rPr>
            <sz val="9"/>
            <rFont val="Tahoma"/>
            <family val="2"/>
          </rPr>
          <t>Cambio en el medio ambiente, ya sea adverso o beneficioso, como resultado total o parcial de los Aspectos Ambientales de la Corporación.</t>
        </r>
      </text>
    </comment>
    <comment ref="J2" authorId="2" shapeId="0">
      <text>
        <r>
          <rPr>
            <b/>
            <sz val="9"/>
            <rFont val="Tahoma"/>
            <family val="2"/>
          </rPr>
          <t xml:space="preserve">Recurso (Afectado o Mejorado): </t>
        </r>
        <r>
          <rPr>
            <sz val="9"/>
            <rFont val="Tahoma"/>
            <family val="2"/>
          </rPr>
          <t xml:space="preserve">
Elemento o componente ambiental (agua, aire, fauna, flora, individuo y suelo) que interactúa con el aspecto ambiental generado por la entidad y que puede presentar mejora o deterioro de acuerdo al impacto ambiental.</t>
        </r>
      </text>
    </comment>
    <comment ref="R2" authorId="0" shapeId="0">
      <text>
        <r>
          <rPr>
            <b/>
            <sz val="9"/>
            <rFont val="Tahoma"/>
            <family val="2"/>
          </rPr>
          <t>Importancia del Impacto Ambiental:</t>
        </r>
        <r>
          <rPr>
            <sz val="9"/>
            <rFont val="Tahoma"/>
            <family val="2"/>
          </rPr>
          <t xml:space="preserve"> Interpretación cuantitativa de variables con escalas de valor fijas, que permiten
identificar los atributos mismos del impacto ambiental y/o el aspecto ambiental. 
Permitiendo clasificar el
impacto ambiental en un rango de importancia: 
Positivo Alto
Positivo Moderado
Positivo Bajo
Negativo Alto
Negativo Moderado
Negativo Bajo</t>
        </r>
      </text>
    </comment>
    <comment ref="K3" authorId="0" shapeId="0">
      <text>
        <r>
          <rPr>
            <b/>
            <sz val="9"/>
            <rFont val="Tahoma"/>
            <family val="2"/>
          </rPr>
          <t xml:space="preserve">Tipo de Impacto: </t>
        </r>
        <r>
          <rPr>
            <sz val="9"/>
            <rFont val="Tahoma"/>
            <family val="2"/>
          </rPr>
          <t>Se refiere al carácter beneficioso (positivo +) o perjudicial (negativo -) que pueda tener el impacto ambiental sobre el recurso o el ambiente. 
Positivo (+): Mejora la calidad ambiental del recurso, de la Corporación y/o el entorno.</t>
        </r>
        <r>
          <rPr>
            <b/>
            <sz val="9"/>
            <rFont val="Tahoma"/>
            <family val="2"/>
          </rPr>
          <t xml:space="preserve"> 
</t>
        </r>
        <r>
          <rPr>
            <sz val="9"/>
            <rFont val="Tahoma"/>
            <family val="2"/>
          </rPr>
          <t xml:space="preserve">
</t>
        </r>
        <r>
          <rPr>
            <b/>
            <sz val="9"/>
            <rFont val="Tahoma"/>
            <family val="2"/>
          </rPr>
          <t xml:space="preserve">
Positivo (+1</t>
        </r>
        <r>
          <rPr>
            <sz val="9"/>
            <rFont val="Tahoma"/>
            <family val="2"/>
          </rPr>
          <t xml:space="preserve">) si produce efectos beneficiosos sobre el medio
</t>
        </r>
        <r>
          <rPr>
            <b/>
            <sz val="9"/>
            <rFont val="Tahoma"/>
            <family val="2"/>
          </rPr>
          <t>Negativo (-1)</t>
        </r>
        <r>
          <rPr>
            <sz val="9"/>
            <rFont val="Tahoma"/>
            <family val="2"/>
          </rPr>
          <t xml:space="preserve"> si producen efectos perjudiciales sobre el medio.</t>
        </r>
      </text>
    </comment>
    <comment ref="L3" authorId="0" shapeId="0">
      <text>
        <r>
          <rPr>
            <b/>
            <sz val="9"/>
            <rFont val="Tahoma"/>
            <family val="2"/>
          </rPr>
          <t xml:space="preserve">Tipo de Impacto: </t>
        </r>
        <r>
          <rPr>
            <sz val="9"/>
            <rFont val="Tahoma"/>
            <family val="2"/>
          </rPr>
          <t>Se refiere al carácter beneficioso (positivo +) o perjudicial (negativo -) que pueda tener el impacto ambiental sobre el recurso o el ambiente. 
Positivo (+): Mejora la calidad ambiental del recurso, de la Corporación y/o el entorno.</t>
        </r>
        <r>
          <rPr>
            <b/>
            <sz val="9"/>
            <rFont val="Tahoma"/>
            <family val="2"/>
          </rPr>
          <t xml:space="preserve"> 
</t>
        </r>
        <r>
          <rPr>
            <sz val="9"/>
            <rFont val="Tahoma"/>
            <family val="2"/>
          </rPr>
          <t xml:space="preserve">
</t>
        </r>
        <r>
          <rPr>
            <b/>
            <sz val="9"/>
            <rFont val="Tahoma"/>
            <family val="2"/>
          </rPr>
          <t xml:space="preserve">
Positivo (+1</t>
        </r>
        <r>
          <rPr>
            <sz val="9"/>
            <rFont val="Tahoma"/>
            <family val="2"/>
          </rPr>
          <t xml:space="preserve">) si produce efectos beneficiosos sobre el medio
</t>
        </r>
        <r>
          <rPr>
            <b/>
            <sz val="9"/>
            <rFont val="Tahoma"/>
            <family val="2"/>
          </rPr>
          <t>Negativo (-1)</t>
        </r>
        <r>
          <rPr>
            <sz val="9"/>
            <rFont val="Tahoma"/>
            <family val="2"/>
          </rPr>
          <t xml:space="preserve"> si producen efectos perjudiciales sobre el medio.</t>
        </r>
      </text>
    </comment>
    <comment ref="M3" authorId="0" shapeId="0">
      <text>
        <r>
          <rPr>
            <b/>
            <sz val="9"/>
            <rFont val="Tahoma"/>
            <family val="2"/>
          </rPr>
          <t xml:space="preserve">Alcance: </t>
        </r>
        <r>
          <rPr>
            <sz val="9"/>
            <rFont val="Tahoma"/>
            <family val="2"/>
          </rPr>
          <t xml:space="preserve">Área de influencia del impacto en relación al entorno donde se genera (Puntual - Local -  Regional) 
</t>
        </r>
        <r>
          <rPr>
            <b/>
            <sz val="9"/>
            <rFont val="Tahoma"/>
            <family val="2"/>
          </rPr>
          <t xml:space="preserve">
Puntual (1): </t>
        </r>
        <r>
          <rPr>
            <sz val="9"/>
            <rFont val="Tahoma"/>
            <family val="2"/>
          </rPr>
          <t>El Impacto queda confinado dentro del área donde se genera.</t>
        </r>
        <r>
          <rPr>
            <b/>
            <sz val="9"/>
            <rFont val="Tahoma"/>
            <family val="2"/>
          </rPr>
          <t xml:space="preserve">
Local (5): </t>
        </r>
        <r>
          <rPr>
            <sz val="9"/>
            <rFont val="Tahoma"/>
            <family val="2"/>
          </rPr>
          <t>Trasciende los límites del área de influencia (afecta un curso de agua superficial o subterráneo de agua, la atmosfera, el suelo, genera un residuo especial peligroso etc.).</t>
        </r>
        <r>
          <rPr>
            <b/>
            <sz val="9"/>
            <rFont val="Tahoma"/>
            <family val="2"/>
          </rPr>
          <t xml:space="preserve">
Regional (10):</t>
        </r>
        <r>
          <rPr>
            <sz val="9"/>
            <rFont val="Tahoma"/>
            <family val="2"/>
          </rPr>
          <t xml:space="preserve"> Tiene consecuencias a nivel regional o trasciende los límites del sector.
</t>
        </r>
      </text>
    </comment>
    <comment ref="N3" authorId="0" shapeId="0">
      <text>
        <r>
          <rPr>
            <b/>
            <sz val="9"/>
            <rFont val="Tahoma"/>
            <family val="2"/>
          </rPr>
          <t xml:space="preserve">Probabilidad: </t>
        </r>
        <r>
          <rPr>
            <sz val="9"/>
            <rFont val="Tahoma"/>
            <family val="2"/>
          </rPr>
          <t xml:space="preserve">Se refiere a la posibilidad que se dé el impacto y está relacionada con la "CONDICIÓN DE OPERACIÓN" (Normal, anormal o potencial). </t>
        </r>
        <r>
          <rPr>
            <b/>
            <sz val="9"/>
            <rFont val="Tahoma"/>
            <family val="2"/>
          </rPr>
          <t xml:space="preserve">
Baja (1): </t>
        </r>
        <r>
          <rPr>
            <sz val="9"/>
            <rFont val="Tahoma"/>
            <family val="2"/>
          </rPr>
          <t xml:space="preserve">Existe una posibilidad muy remota de que suceda
</t>
        </r>
        <r>
          <rPr>
            <b/>
            <sz val="9"/>
            <rFont val="Tahoma"/>
            <family val="2"/>
          </rPr>
          <t>Media (5):</t>
        </r>
        <r>
          <rPr>
            <sz val="9"/>
            <rFont val="Tahoma"/>
            <family val="2"/>
          </rPr>
          <t xml:space="preserve"> Existe una posibilidad media de que suceda. 
</t>
        </r>
        <r>
          <rPr>
            <b/>
            <sz val="9"/>
            <rFont val="Tahoma"/>
            <family val="2"/>
          </rPr>
          <t>Alta (10):</t>
        </r>
        <r>
          <rPr>
            <sz val="9"/>
            <rFont val="Tahoma"/>
            <family val="2"/>
          </rPr>
          <t xml:space="preserve"> Es muy posible que suceda en cualquier momento </t>
        </r>
        <r>
          <rPr>
            <b/>
            <sz val="9"/>
            <rFont val="Tahoma"/>
            <family val="2"/>
          </rPr>
          <t>(</t>
        </r>
        <r>
          <rPr>
            <sz val="9"/>
            <rFont val="Tahoma"/>
            <family val="2"/>
          </rPr>
          <t xml:space="preserve">solamente aplicable a la </t>
        </r>
        <r>
          <rPr>
            <b/>
            <sz val="9"/>
            <rFont val="Tahoma"/>
            <family val="2"/>
          </rPr>
          <t>condición de operación: normal</t>
        </r>
        <r>
          <rPr>
            <sz val="9"/>
            <rFont val="Tahoma"/>
            <family val="2"/>
          </rPr>
          <t>).</t>
        </r>
      </text>
    </comment>
    <comment ref="O3" authorId="0" shapeId="0">
      <text>
        <r>
          <rPr>
            <b/>
            <sz val="9"/>
            <rFont val="Tahoma"/>
            <family val="2"/>
          </rPr>
          <t xml:space="preserve">Duración: </t>
        </r>
        <r>
          <rPr>
            <sz val="9"/>
            <rFont val="Tahoma"/>
            <family val="2"/>
          </rPr>
          <t xml:space="preserve">Tiempo que permanecerá el efecto positivo o negativo en el ambiente
</t>
        </r>
        <r>
          <rPr>
            <b/>
            <sz val="9"/>
            <rFont val="Tahoma"/>
            <family val="2"/>
          </rPr>
          <t xml:space="preserve">
Breve (1):</t>
        </r>
        <r>
          <rPr>
            <sz val="9"/>
            <rFont val="Tahoma"/>
            <family val="2"/>
          </rPr>
          <t xml:space="preserve"> Alteración del recurso durante un lapso muy pequeño.
</t>
        </r>
        <r>
          <rPr>
            <b/>
            <sz val="9"/>
            <rFont val="Tahoma"/>
            <family val="2"/>
          </rPr>
          <t>Temporal (5):</t>
        </r>
        <r>
          <rPr>
            <sz val="9"/>
            <rFont val="Tahoma"/>
            <family val="2"/>
          </rPr>
          <t xml:space="preserve"> Alteración del recurso durante un lapso moderado. 
</t>
        </r>
        <r>
          <rPr>
            <b/>
            <sz val="9"/>
            <rFont val="Tahoma"/>
            <family val="2"/>
          </rPr>
          <t>Permanente (10):</t>
        </r>
        <r>
          <rPr>
            <sz val="9"/>
            <rFont val="Tahoma"/>
            <family val="2"/>
          </rPr>
          <t xml:space="preserve"> Alteración del recurso permanente en el tiempo.</t>
        </r>
      </text>
    </comment>
    <comment ref="P3" authorId="0" shapeId="0">
      <text>
        <r>
          <rPr>
            <b/>
            <sz val="9"/>
            <rFont val="Tahoma"/>
            <family val="2"/>
          </rPr>
          <t xml:space="preserve">Recuperabilidad: </t>
        </r>
        <r>
          <rPr>
            <sz val="9"/>
            <rFont val="Tahoma"/>
            <family val="2"/>
          </rPr>
          <t>Posibilidad de reconstrucción, total o parcial del recurso afectado por el impacto (Reversible - Recuperable - Irrecuperable).</t>
        </r>
        <r>
          <rPr>
            <b/>
            <sz val="9"/>
            <rFont val="Tahoma"/>
            <family val="2"/>
          </rPr>
          <t xml:space="preserve">
Reversible (1): </t>
        </r>
        <r>
          <rPr>
            <sz val="9"/>
            <rFont val="Tahoma"/>
            <family val="2"/>
          </rPr>
          <t>Puede eliminarse el impacto por medio de actividades humanas tendientes a la recuperación de los recursos afectados.</t>
        </r>
        <r>
          <rPr>
            <b/>
            <sz val="9"/>
            <rFont val="Tahoma"/>
            <family val="2"/>
          </rPr>
          <t xml:space="preserve">
Recuperable (5): </t>
        </r>
        <r>
          <rPr>
            <sz val="9"/>
            <rFont val="Tahoma"/>
            <family val="2"/>
          </rPr>
          <t>Se puede disminuir el efecto a través de medidas de control hasta un estándar determinado.</t>
        </r>
        <r>
          <rPr>
            <b/>
            <sz val="9"/>
            <rFont val="Tahoma"/>
            <family val="2"/>
          </rPr>
          <t xml:space="preserve">
Irrecuperable (10): </t>
        </r>
        <r>
          <rPr>
            <sz val="9"/>
            <rFont val="Tahoma"/>
            <family val="2"/>
          </rPr>
          <t xml:space="preserve">Los recursos afectados no se pueden retornar a las condiciones originales a través de ningún medio.
</t>
        </r>
      </text>
    </comment>
    <comment ref="Q3" authorId="0" shapeId="0">
      <text>
        <r>
          <rPr>
            <b/>
            <sz val="9"/>
            <rFont val="Tahoma"/>
            <family val="2"/>
          </rPr>
          <t xml:space="preserve">Cantidad: </t>
        </r>
        <r>
          <rPr>
            <sz val="9"/>
            <rFont val="Tahoma"/>
            <family val="2"/>
          </rPr>
          <t xml:space="preserve">Severidad con la que ocurrirá la afectación sobre el recurso, esta deberá estar relacionada con el CONDICIÓN DE OPERACIÓN
</t>
        </r>
        <r>
          <rPr>
            <b/>
            <sz val="9"/>
            <rFont val="Tahoma"/>
            <family val="2"/>
          </rPr>
          <t xml:space="preserve">Baja (1): </t>
        </r>
        <r>
          <rPr>
            <sz val="9"/>
            <rFont val="Tahoma"/>
            <family val="2"/>
          </rPr>
          <t xml:space="preserve">Alteración mínima del recurso. Existe bajo potencial de riesgo sobre el recurso o el ambiente.
</t>
        </r>
        <r>
          <rPr>
            <b/>
            <sz val="9"/>
            <rFont val="Tahoma"/>
            <family val="2"/>
          </rPr>
          <t>Media (5):</t>
        </r>
        <r>
          <rPr>
            <sz val="9"/>
            <rFont val="Tahoma"/>
            <family val="2"/>
          </rPr>
          <t xml:space="preserve"> Alteración moderada del recurso. Tiene un potencial de riesgo medio sobre el recurso o el ambiente.
</t>
        </r>
        <r>
          <rPr>
            <b/>
            <sz val="9"/>
            <rFont val="Tahoma"/>
            <family val="2"/>
          </rPr>
          <t>Alto (10):</t>
        </r>
        <r>
          <rPr>
            <sz val="9"/>
            <rFont val="Tahoma"/>
            <family val="2"/>
          </rPr>
          <t xml:space="preserve"> Alteración significativa del recurso. Tiene efectos importantes sobre el recurso o el ambiente.</t>
        </r>
      </text>
    </comment>
    <comment ref="A4"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4"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5"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5"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7"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7"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8"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8"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 ref="A9" authorId="0" shapeId="0">
      <text>
        <r>
          <rPr>
            <b/>
            <sz val="9"/>
            <rFont val="Tahoma"/>
            <family val="2"/>
          </rPr>
          <t xml:space="preserve">Tipo de Proceso
Estratégico: </t>
        </r>
        <r>
          <rPr>
            <sz val="9"/>
            <rFont val="Tahoma"/>
            <family val="2"/>
          </rPr>
          <t>Hace referencia al procesos  GE</t>
        </r>
        <r>
          <rPr>
            <b/>
            <sz val="9"/>
            <rFont val="Tahoma"/>
            <family val="2"/>
          </rPr>
          <t xml:space="preserve">
Misional: </t>
        </r>
        <r>
          <rPr>
            <sz val="9"/>
            <rFont val="Tahoma"/>
            <family val="2"/>
          </rPr>
          <t>Hace referencia a los procesos de CS - EP - GI</t>
        </r>
        <r>
          <rPr>
            <b/>
            <sz val="9"/>
            <rFont val="Tahoma"/>
            <family val="2"/>
          </rPr>
          <t xml:space="preserve">
Apoyo: </t>
        </r>
        <r>
          <rPr>
            <sz val="9"/>
            <rFont val="Tahoma"/>
            <family val="2"/>
          </rPr>
          <t xml:space="preserve">Hace referencia al proceso GA-GF - AC - GJ
</t>
        </r>
        <r>
          <rPr>
            <b/>
            <sz val="9"/>
            <rFont val="Tahoma"/>
            <family val="2"/>
          </rPr>
          <t>Evaluación:</t>
        </r>
        <r>
          <rPr>
            <sz val="9"/>
            <rFont val="Tahoma"/>
            <family val="2"/>
          </rPr>
          <t xml:space="preserve"> Hace referencia al proceso CI - GC</t>
        </r>
      </text>
    </comment>
    <comment ref="B9" authorId="1" shapeId="0">
      <text>
        <r>
          <rPr>
            <sz val="9"/>
            <color indexed="81"/>
            <rFont val="Tahoma"/>
            <family val="2"/>
          </rPr>
          <t xml:space="preserve">1. GE: Gestión estrategica
2. GC: Gestión de calidad
3. CI: Gestión del control interno
4. EP: Ejecución de proyectos de inversión
5. GI: Gestión de la información
6. GA: Gestión admnistrativa
7. GF: Gestión financiera
8. AC: Gestión de archivo y correspondencia
9.GJ: Gestión jurídica
10. CS: Control, evaluación y seguimiento ambiental
</t>
        </r>
      </text>
    </comment>
  </commentList>
</comments>
</file>

<file path=xl/sharedStrings.xml><?xml version="1.0" encoding="utf-8"?>
<sst xmlns="http://schemas.openxmlformats.org/spreadsheetml/2006/main" count="1811" uniqueCount="747">
  <si>
    <t>TIPO DE PROCESO</t>
  </si>
  <si>
    <t>ASPECTO AMBIENTAL</t>
  </si>
  <si>
    <t>IMPACTO AMBIENTAL</t>
  </si>
  <si>
    <t>CONTROL OPERACIONAL</t>
  </si>
  <si>
    <t xml:space="preserve">CONDICIÓN DE OPERACIÓN </t>
  </si>
  <si>
    <t>RECURSO (AFECTADO O MEJORADO)</t>
  </si>
  <si>
    <t>VALORACIÓN DE IMPACTO</t>
  </si>
  <si>
    <t>Eliminación</t>
  </si>
  <si>
    <t>Sustitución</t>
  </si>
  <si>
    <t>Control de Ingeniería</t>
  </si>
  <si>
    <t>Administrativo</t>
  </si>
  <si>
    <t>Actividad</t>
  </si>
  <si>
    <t xml:space="preserve">Aspecto Ambiental </t>
  </si>
  <si>
    <t>Impacto ambiental</t>
  </si>
  <si>
    <t>Condicion de Operación</t>
  </si>
  <si>
    <t>Recurso afectado</t>
  </si>
  <si>
    <t>Valoración del Impacto</t>
  </si>
  <si>
    <t>Descripción del Aspecto Ambiental</t>
  </si>
  <si>
    <t>Descripción del Impacto</t>
  </si>
  <si>
    <t>Ciclo de vida</t>
  </si>
  <si>
    <t>Impacto</t>
  </si>
  <si>
    <t>+/-</t>
  </si>
  <si>
    <t>Actividades Institucionales con alta afluencia de personal (lúdicas, recreativas y bienestar, conferencias, capacitaciones, Presencias Institucionales)</t>
  </si>
  <si>
    <t>Normal</t>
  </si>
  <si>
    <t>Agua</t>
  </si>
  <si>
    <t xml:space="preserve">Baja </t>
  </si>
  <si>
    <t>Puntual</t>
  </si>
  <si>
    <t>Reversible</t>
  </si>
  <si>
    <t>Anormal</t>
  </si>
  <si>
    <t>Aire</t>
  </si>
  <si>
    <t>Media</t>
  </si>
  <si>
    <t>Local</t>
  </si>
  <si>
    <t>Recuperable</t>
  </si>
  <si>
    <t>Agotamiento de los recursos naturales no renovables</t>
  </si>
  <si>
    <t>Potencial</t>
  </si>
  <si>
    <t>Alta</t>
  </si>
  <si>
    <t>Regional</t>
  </si>
  <si>
    <t>Irrecuperable</t>
  </si>
  <si>
    <t>Consumo de agua</t>
  </si>
  <si>
    <t>Almacenamiento de Residuos Tóxicos y Materias Primas Laboratorio</t>
  </si>
  <si>
    <t>Consumo de energía eléctrica</t>
  </si>
  <si>
    <t>Consumo de Fármacos</t>
  </si>
  <si>
    <t>Fauna</t>
  </si>
  <si>
    <t>Flora</t>
  </si>
  <si>
    <t xml:space="preserve">Derrame de líquidos </t>
  </si>
  <si>
    <t>Individuo</t>
  </si>
  <si>
    <t>Generación de emisiones atmosféricas por fuentes móviles</t>
  </si>
  <si>
    <t>Generación de lixiviados</t>
  </si>
  <si>
    <t>Suelo</t>
  </si>
  <si>
    <t>Generación de documentos</t>
  </si>
  <si>
    <t>Reducción al consumo de energía eléctrica</t>
  </si>
  <si>
    <t>Generación de residuos ordinarios</t>
  </si>
  <si>
    <t>Generación de residuos orgánicos</t>
  </si>
  <si>
    <t>Uso de energías alternativas</t>
  </si>
  <si>
    <t>Uso de energía sostenible</t>
  </si>
  <si>
    <t>CICLO DE VIDA</t>
  </si>
  <si>
    <t>REQUISITO LEGAL</t>
  </si>
  <si>
    <t>NORMA</t>
  </si>
  <si>
    <t>TIPO DE CONTROL OPERACIONAL</t>
  </si>
  <si>
    <t>SI/NO</t>
  </si>
  <si>
    <t>ACTIVIDADES ASOCIADAS AL PROCESO</t>
  </si>
  <si>
    <t>IMPORTANCIA DEL IMPACTO AMBIENTAL</t>
  </si>
  <si>
    <t>Alcance (A)</t>
  </si>
  <si>
    <t>Probabilidad (P)</t>
  </si>
  <si>
    <t>Duración (D)</t>
  </si>
  <si>
    <t>Recuperabilidad (R )</t>
  </si>
  <si>
    <t>Cantidad (C )</t>
  </si>
  <si>
    <t>VERSIÓN: 03</t>
  </si>
  <si>
    <t>PÁGINA: 1  DE</t>
  </si>
  <si>
    <t>Breve</t>
  </si>
  <si>
    <t>Temporal</t>
  </si>
  <si>
    <t>Permanente</t>
  </si>
  <si>
    <t>Moderada</t>
  </si>
  <si>
    <t>Control Operacional</t>
  </si>
  <si>
    <t>POSITIVO BAJO</t>
  </si>
  <si>
    <t>POSITIVO MODERADO</t>
  </si>
  <si>
    <t>POSITIVO ALTO</t>
  </si>
  <si>
    <t>NEGATIVO BAJO</t>
  </si>
  <si>
    <t>NEGATIVO MODERADO</t>
  </si>
  <si>
    <t>NEGATIVO ALTO</t>
  </si>
  <si>
    <r>
      <rPr>
        <b/>
        <sz val="11"/>
        <color theme="1"/>
        <rFont val="Calibri"/>
        <family val="2"/>
        <scheme val="minor"/>
      </rPr>
      <t xml:space="preserve">Positivo (+1): </t>
    </r>
    <r>
      <rPr>
        <sz val="11"/>
        <color theme="1"/>
        <rFont val="Calibri"/>
        <family val="2"/>
        <scheme val="minor"/>
      </rPr>
      <t>Si produce efectos beneficiosos sobre el medio</t>
    </r>
  </si>
  <si>
    <r>
      <rPr>
        <b/>
        <sz val="11"/>
        <color theme="1"/>
        <rFont val="Calibri"/>
        <family val="2"/>
        <scheme val="minor"/>
      </rPr>
      <t xml:space="preserve">Negativo (-1): </t>
    </r>
    <r>
      <rPr>
        <sz val="11"/>
        <color theme="1"/>
        <rFont val="Calibri"/>
        <family val="2"/>
        <scheme val="minor"/>
      </rPr>
      <t>Si producen efectos perjudiciales sobre el medio.</t>
    </r>
  </si>
  <si>
    <r>
      <rPr>
        <b/>
        <sz val="11"/>
        <color theme="1"/>
        <rFont val="Calibri"/>
        <family val="2"/>
        <scheme val="minor"/>
      </rPr>
      <t>Puntual (1):</t>
    </r>
    <r>
      <rPr>
        <sz val="11"/>
        <color theme="1"/>
        <rFont val="Calibri"/>
        <family val="2"/>
        <scheme val="minor"/>
      </rPr>
      <t xml:space="preserve"> El Impacto queda confinado dentro del área donde se genera.</t>
    </r>
  </si>
  <si>
    <r>
      <rPr>
        <b/>
        <sz val="11"/>
        <color theme="1"/>
        <rFont val="Calibri"/>
        <family val="2"/>
        <scheme val="minor"/>
      </rPr>
      <t>Local (5):</t>
    </r>
    <r>
      <rPr>
        <sz val="11"/>
        <color theme="1"/>
        <rFont val="Calibri"/>
        <family val="2"/>
        <scheme val="minor"/>
      </rPr>
      <t xml:space="preserve"> Trasciende los límites del área de influencia (afecta un curso de agua superficial o subterráneo de agua, la atmosfera, el suelo, genera un residuo especial peligroso etc.).</t>
    </r>
  </si>
  <si>
    <r>
      <rPr>
        <b/>
        <sz val="11"/>
        <color theme="1"/>
        <rFont val="Calibri"/>
        <family val="2"/>
        <scheme val="minor"/>
      </rPr>
      <t>Regional (10): T</t>
    </r>
    <r>
      <rPr>
        <sz val="11"/>
        <color theme="1"/>
        <rFont val="Calibri"/>
        <family val="2"/>
        <scheme val="minor"/>
      </rPr>
      <t>iene consecuencias a nivel regional o trasciende los límites del sector.</t>
    </r>
  </si>
  <si>
    <r>
      <rPr>
        <b/>
        <sz val="11"/>
        <color theme="1"/>
        <rFont val="Calibri"/>
        <family val="2"/>
        <scheme val="minor"/>
      </rPr>
      <t>Baja (1):</t>
    </r>
    <r>
      <rPr>
        <sz val="11"/>
        <color theme="1"/>
        <rFont val="Calibri"/>
        <family val="2"/>
        <scheme val="minor"/>
      </rPr>
      <t xml:space="preserve"> Existe una posibilidad muy remota de que suceda</t>
    </r>
  </si>
  <si>
    <r>
      <rPr>
        <b/>
        <sz val="11"/>
        <color theme="1"/>
        <rFont val="Calibri"/>
        <family val="2"/>
        <scheme val="minor"/>
      </rPr>
      <t xml:space="preserve">Alta (10): </t>
    </r>
    <r>
      <rPr>
        <sz val="11"/>
        <color theme="1"/>
        <rFont val="Calibri"/>
        <family val="2"/>
        <scheme val="minor"/>
      </rPr>
      <t>Es muy posible que suceda en cualquier momento (solamente aplicable a la condición de operación: normal).</t>
    </r>
  </si>
  <si>
    <r>
      <rPr>
        <b/>
        <sz val="11"/>
        <color theme="1"/>
        <rFont val="Calibri"/>
        <family val="2"/>
        <scheme val="minor"/>
      </rPr>
      <t>Permanente (10):</t>
    </r>
    <r>
      <rPr>
        <sz val="11"/>
        <color theme="1"/>
        <rFont val="Calibri"/>
        <family val="2"/>
        <scheme val="minor"/>
      </rPr>
      <t xml:space="preserve"> Alteración del recurso permanente en el tiempo.</t>
    </r>
  </si>
  <si>
    <r>
      <rPr>
        <b/>
        <sz val="11"/>
        <color theme="1"/>
        <rFont val="Calibri"/>
        <family val="2"/>
        <scheme val="minor"/>
      </rPr>
      <t>Reversible (1):</t>
    </r>
    <r>
      <rPr>
        <sz val="11"/>
        <color theme="1"/>
        <rFont val="Calibri"/>
        <family val="2"/>
        <scheme val="minor"/>
      </rPr>
      <t xml:space="preserve"> Puede eliminarse el impacto por medio de actividades humanas tendientes a la recuperación de los recursos afectados.</t>
    </r>
  </si>
  <si>
    <r>
      <rPr>
        <b/>
        <sz val="11"/>
        <color theme="1"/>
        <rFont val="Calibri"/>
        <family val="2"/>
        <scheme val="minor"/>
      </rPr>
      <t>Irrecuperable (10):</t>
    </r>
    <r>
      <rPr>
        <sz val="11"/>
        <color theme="1"/>
        <rFont val="Calibri"/>
        <family val="2"/>
        <scheme val="minor"/>
      </rPr>
      <t xml:space="preserve"> Los recursos afectados no se pueden retornar a las condiciones originales a través de ningún medio.</t>
    </r>
  </si>
  <si>
    <r>
      <rPr>
        <b/>
        <sz val="11"/>
        <color theme="1"/>
        <rFont val="Calibri"/>
        <family val="2"/>
        <scheme val="minor"/>
      </rPr>
      <t>Baja (1):</t>
    </r>
    <r>
      <rPr>
        <sz val="11"/>
        <color theme="1"/>
        <rFont val="Calibri"/>
        <family val="2"/>
        <scheme val="minor"/>
      </rPr>
      <t xml:space="preserve"> Alteración mínima del recurso. Existe bajo potencial de riesgo sobre el recurso o el ambiente.</t>
    </r>
  </si>
  <si>
    <r>
      <rPr>
        <b/>
        <sz val="11"/>
        <color theme="1"/>
        <rFont val="Calibri"/>
        <family val="2"/>
        <scheme val="minor"/>
      </rPr>
      <t>Media (5):</t>
    </r>
    <r>
      <rPr>
        <sz val="11"/>
        <color theme="1"/>
        <rFont val="Calibri"/>
        <family val="2"/>
        <scheme val="minor"/>
      </rPr>
      <t xml:space="preserve"> Alteración moderada del recurso. Tiene un potencial de riesgo medio sobre el recurso o el ambiente.</t>
    </r>
  </si>
  <si>
    <r>
      <rPr>
        <b/>
        <sz val="11"/>
        <color theme="1"/>
        <rFont val="Calibri"/>
        <family val="2"/>
        <scheme val="minor"/>
      </rPr>
      <t>Alto (10):</t>
    </r>
    <r>
      <rPr>
        <sz val="11"/>
        <color theme="1"/>
        <rFont val="Calibri"/>
        <family val="2"/>
        <scheme val="minor"/>
      </rPr>
      <t xml:space="preserve"> Alteración significativa del recurso. Tiene efectos importantes sobre el recurso o el ambiente.</t>
    </r>
  </si>
  <si>
    <t>VALORACIÓN DEL IMPACTO AMBIENTAL</t>
  </si>
  <si>
    <t>CRITERIOS DE VALORACIÓN DEL IMPACTO</t>
  </si>
  <si>
    <t>CONCEPTOS</t>
  </si>
  <si>
    <t>ESCALA DE VALOR</t>
  </si>
  <si>
    <t>Mejorar los Controles Operacionales con el fin de llegar a Positivo Alto</t>
  </si>
  <si>
    <t>Seguimientos para mejorar y evaluar el Control Operacional</t>
  </si>
  <si>
    <t>ACTIVIDADES DE SEGUIMIENTO</t>
  </si>
  <si>
    <r>
      <rPr>
        <b/>
        <sz val="11"/>
        <color theme="1"/>
        <rFont val="Calibri"/>
        <family val="2"/>
        <scheme val="minor"/>
      </rPr>
      <t>ALCANCE (A)</t>
    </r>
    <r>
      <rPr>
        <sz val="11"/>
        <color theme="1"/>
        <rFont val="Calibri"/>
        <family val="2"/>
        <scheme val="minor"/>
      </rPr>
      <t>: Área de influencia del impacto en relación al entorno donde se genera (Puntual - Local -  Regional).</t>
    </r>
  </si>
  <si>
    <r>
      <rPr>
        <b/>
        <sz val="11"/>
        <color theme="1"/>
        <rFont val="Calibri"/>
        <family val="2"/>
        <scheme val="minor"/>
      </rPr>
      <t>PROBABILIDAD (P):</t>
    </r>
    <r>
      <rPr>
        <sz val="11"/>
        <color theme="1"/>
        <rFont val="Calibri"/>
        <family val="2"/>
        <scheme val="minor"/>
      </rPr>
      <t xml:space="preserve"> Se refiere a la posibilidad que se dé el impacto y está relacionada con la "CONDICIÓN DE OPERACIÓN" (Normal, anormal o potencial). </t>
    </r>
  </si>
  <si>
    <r>
      <rPr>
        <b/>
        <sz val="11"/>
        <color theme="1"/>
        <rFont val="Calibri"/>
        <family val="2"/>
        <scheme val="minor"/>
      </rPr>
      <t xml:space="preserve">DURACIÓN (D): </t>
    </r>
    <r>
      <rPr>
        <sz val="11"/>
        <color theme="1"/>
        <rFont val="Calibri"/>
        <family val="2"/>
        <scheme val="minor"/>
      </rPr>
      <t>Tiempo que permanecerá el efecto positivo o negativo en el ambiente.</t>
    </r>
  </si>
  <si>
    <r>
      <rPr>
        <b/>
        <sz val="11"/>
        <color theme="1"/>
        <rFont val="Calibri"/>
        <family val="2"/>
        <scheme val="minor"/>
      </rPr>
      <t xml:space="preserve">Positivo Moderado: </t>
    </r>
    <r>
      <rPr>
        <sz val="11"/>
        <color theme="1"/>
        <rFont val="Calibri"/>
        <family val="2"/>
        <scheme val="minor"/>
      </rPr>
      <t>Valores entre &gt; 10.000 y &lt;=25.000</t>
    </r>
  </si>
  <si>
    <r>
      <rPr>
        <b/>
        <sz val="11"/>
        <color theme="1"/>
        <rFont val="Calibri"/>
        <family val="2"/>
        <scheme val="minor"/>
      </rPr>
      <t>Positivo Alto:</t>
    </r>
    <r>
      <rPr>
        <sz val="11"/>
        <color theme="1"/>
        <rFont val="Calibri"/>
        <family val="2"/>
        <scheme val="minor"/>
      </rPr>
      <t xml:space="preserve"> Valores entre &gt; 25.000 y &lt;=100.000</t>
    </r>
  </si>
  <si>
    <t>Negativo Bajo: Valores entre &gt;=-1 y &lt;=-10.000</t>
  </si>
  <si>
    <t>Negativo Alto: Valores  &gt;- 25.000 y &lt;=-100.000</t>
  </si>
  <si>
    <t>Negativo Moderado: Valores entre  &lt;-10.000 y &gt;=-25.000</t>
  </si>
  <si>
    <t>Rangos de valoración del Impacto</t>
  </si>
  <si>
    <r>
      <rPr>
        <b/>
        <sz val="11"/>
        <color theme="1"/>
        <rFont val="Calibri"/>
        <family val="2"/>
        <scheme val="minor"/>
      </rPr>
      <t xml:space="preserve">Positivo Bajo: </t>
    </r>
    <r>
      <rPr>
        <sz val="11"/>
        <color theme="1"/>
        <rFont val="Calibri"/>
        <family val="2"/>
        <scheme val="minor"/>
      </rPr>
      <t>Valores entre &gt;=1 y &lt;=10.000</t>
    </r>
  </si>
  <si>
    <t>&gt;=1 y &lt;=10.000</t>
  </si>
  <si>
    <t xml:space="preserve"> &gt; 10.000 y &lt;=25.000</t>
  </si>
  <si>
    <t>&gt; 25.000 y &lt;=100.000</t>
  </si>
  <si>
    <t>&gt;=-1 y &lt;=-10.000</t>
  </si>
  <si>
    <t xml:space="preserve"> &lt;-10.000 y &gt;=-25.000</t>
  </si>
  <si>
    <t>&gt;- 25.000 y &lt;=-100.000</t>
  </si>
  <si>
    <t xml:space="preserve">SISTEMA DE GESTIÓN INTEGRAL </t>
  </si>
  <si>
    <t xml:space="preserve">Interpretación cuantitativa de variables con escalas de valor fijas, que permiten identificar los atributos mismos del impacto ambiental y/o el aspecto ambiental. </t>
  </si>
  <si>
    <t>MATRIZ DE ASPECTOS E IMPACTOS AMBIENTALES</t>
  </si>
  <si>
    <t>DATOS</t>
  </si>
  <si>
    <t>IA +ALTO</t>
  </si>
  <si>
    <t>IA +MODERADO</t>
  </si>
  <si>
    <t>IA +BAJO</t>
  </si>
  <si>
    <t>IA - ALTO</t>
  </si>
  <si>
    <t>IA - MODERADO</t>
  </si>
  <si>
    <t>IA - BAJO</t>
  </si>
  <si>
    <t>#IA TOTAL</t>
  </si>
  <si>
    <t>PORCENTAJE</t>
  </si>
  <si>
    <t># IA Sede Central</t>
  </si>
  <si>
    <t>RAF Sede Central</t>
  </si>
  <si>
    <t>RAF TOTAL</t>
  </si>
  <si>
    <t xml:space="preserve">IMPACTOS AMBIENTALES </t>
  </si>
  <si>
    <t>RECURSO (AFECTADO/MEJORADO) - RAF</t>
  </si>
  <si>
    <t>MATRIZ DE ASPECTOS E IMPACTOS AMBIENTALES
ANEXO 3: ASPECTOS E IMPACTOS Y CONTROLES OPERACIONALES</t>
  </si>
  <si>
    <t>Tipo de Impacto (I)</t>
  </si>
  <si>
    <r>
      <rPr>
        <b/>
        <sz val="11"/>
        <color theme="1"/>
        <rFont val="Calibri"/>
        <family val="2"/>
        <scheme val="minor"/>
      </rPr>
      <t xml:space="preserve">RECUPERABILIDAD (R): </t>
    </r>
    <r>
      <rPr>
        <sz val="11"/>
        <color theme="1"/>
        <rFont val="Calibri"/>
        <family val="2"/>
        <scheme val="minor"/>
      </rPr>
      <t>Posibilidad de reconstrucción, total o parcial del recurso afectado por el impacto (Reversible - Recuperable - Irrecuperable).</t>
    </r>
  </si>
  <si>
    <t>SISTEMA DE GESTIÓN INTEGRAL -SGI</t>
  </si>
  <si>
    <t>Aseo a las instalaciones de la Corporación</t>
  </si>
  <si>
    <t>Uso del agua para el mantenimiento de las instalaciones</t>
  </si>
  <si>
    <t>Agotamiento del recurso hídrico</t>
  </si>
  <si>
    <t>Reducción de las fuentes hídricas</t>
  </si>
  <si>
    <t>Programa ahorro y uso eficiente de la agua</t>
  </si>
  <si>
    <t>Prestación de servicio de cocinetas</t>
  </si>
  <si>
    <t>Uso del agua para la limpieza de implementos de la cocineta y bebidas</t>
  </si>
  <si>
    <t>Prestación de servicio cafetería</t>
  </si>
  <si>
    <t>Uso del agua para la limpieza de implementos de la cocina, preparación de alimentos y bebidas</t>
  </si>
  <si>
    <t>Uso de unidades sanitarias y lavamanos</t>
  </si>
  <si>
    <t xml:space="preserve">Funcionamiento de unidades sanitarias y lavamanos                               </t>
  </si>
  <si>
    <t>Uso del agua para el mantenimiento del tanque y almacenamiento</t>
  </si>
  <si>
    <t>Actividades de jardinería</t>
  </si>
  <si>
    <t>Uso de agua para riego de plantas</t>
  </si>
  <si>
    <t>Uso de agua para lavado de vidriería,  equipos y análisis (implementos de laboratorio)</t>
  </si>
  <si>
    <t>Operativos de minería</t>
  </si>
  <si>
    <t xml:space="preserve">Generación de residuos químicos </t>
  </si>
  <si>
    <t>Se generan residuos químicos  como (oxigeno, yodo, cianuro, metales, ácidos y bases)</t>
  </si>
  <si>
    <t>Disminución de la calidad del recurso hídrico y suelo</t>
  </si>
  <si>
    <t xml:space="preserve">Vertimiento sustancias peligrosas </t>
  </si>
  <si>
    <t xml:space="preserve">Vertimiento por derrame de sustancias peligrosas a las fuentes hidricas en actividades mineras en la jurisdicción, asi como la toma de muestras. </t>
  </si>
  <si>
    <t>Contaminación al recurso hídrico y/o suelo</t>
  </si>
  <si>
    <t>Control y seguimiento a los recursos naturales</t>
  </si>
  <si>
    <t>Preparación de alimentos</t>
  </si>
  <si>
    <t>Generación de residuos no peligrosos (de manejo especial)</t>
  </si>
  <si>
    <t xml:space="preserve">Generación de residuos de aceites usados en la preparación de alimentos </t>
  </si>
  <si>
    <t>Trampa de grasas</t>
  </si>
  <si>
    <t>Vertimientos de aguas residuales domésticas</t>
  </si>
  <si>
    <t xml:space="preserve">Generación de vertimientos por preparación de alimentos con aceite </t>
  </si>
  <si>
    <t xml:space="preserve">Trampa de grasas o rejillas </t>
  </si>
  <si>
    <t>Atención médica a Fauna</t>
  </si>
  <si>
    <t xml:space="preserve">Vertimiento de aguas por animales heridos o en situación de daño </t>
  </si>
  <si>
    <t>Disminución de la calidad del recurso hídrico</t>
  </si>
  <si>
    <t xml:space="preserve">Animales por decomisos o entregas voluntarias en transito en la jaula de paso( descripción aspecto)     </t>
  </si>
  <si>
    <t>Vertimiento por lavado de guacales y jaulas de paso</t>
  </si>
  <si>
    <t>Generación de vertimiento por labores de limpieza, uso de servicios sanitarios, cafetines, cafetería y bodegas de almacenamiento de residuos</t>
  </si>
  <si>
    <t>Utilizacion de  unidades sanitarias, aseo cafetines, cafetería, bodegas y áreas comunes</t>
  </si>
  <si>
    <t>Uso de agua en unidades sanitarias, aseo cafetines, cafetería, bodegas y áreas comunes</t>
  </si>
  <si>
    <t>Actividades de laboratorio</t>
  </si>
  <si>
    <t>Vertimientos de aguas residuales con sustancias químicos</t>
  </si>
  <si>
    <t>Lavado de implementos de laboratorio con sustancias químicas</t>
  </si>
  <si>
    <t>Almacenamiento de Residuos</t>
  </si>
  <si>
    <t>Generación de olores ofensivos</t>
  </si>
  <si>
    <t>Emisión de olores por almacenamiento de residuos (ordinarios, biológicos, peligrosos)</t>
  </si>
  <si>
    <t xml:space="preserve">Contaminación al recurso aire                                              </t>
  </si>
  <si>
    <t>Disminución de la calidad del aire producidos por olores ofensivos</t>
  </si>
  <si>
    <t>Uso de luminarias</t>
  </si>
  <si>
    <t>Generación de gases</t>
  </si>
  <si>
    <t>Posible quebrantamiento de luminarias</t>
  </si>
  <si>
    <t xml:space="preserve">Contaminación al recurso aire y afectación al individuo                                         </t>
  </si>
  <si>
    <t>Disminución de la calidad del recurso aire
Afectación a la salud del individuo por inhalación de gases</t>
  </si>
  <si>
    <t>Activación de alarmas</t>
  </si>
  <si>
    <t>Alteración acústica</t>
  </si>
  <si>
    <t xml:space="preserve">Ruido (entendido como sonido excesivo y molesto), provocado por las actividades humanas (tráfico, industrias, locales de ocio, aviones, vehículos, timbres de teléfono, perifoneos o alto parlantes,entre otros.) 
</t>
  </si>
  <si>
    <t>Contaminación acústica y afectación al individuo</t>
  </si>
  <si>
    <t>Efectos negativos sobre la salud disminución de la calidad auditiva, física y mental de los seres vivos.
Afectación a la salud del individuo por altos decibeles</t>
  </si>
  <si>
    <t>Fumigación de instalaciones o en almacenamiento de madera decomisada</t>
  </si>
  <si>
    <t>Fumigación de instalaciones corporativas y bodega destinada para el deposito de madera por decomisos</t>
  </si>
  <si>
    <t>Contaminación al recurso aire y afectación al individuo</t>
  </si>
  <si>
    <t>Disminución de la calidad del aire
Afectación a la salud del individuo por inhalación de gases</t>
  </si>
  <si>
    <t xml:space="preserve">Mantenimiento y mejoras de las instalaciones </t>
  </si>
  <si>
    <t>Generación de gases por posibles corto circuito en instalaciones eléctricas, incendios y quemaduras.</t>
  </si>
  <si>
    <t>Disminución de la calidad del aire
Afectación a la salud del individuo por inhalación de vapores</t>
  </si>
  <si>
    <t xml:space="preserve">Uso de pinturas y solventes en la preparación para el mantenimiento y mejora de instalaciones </t>
  </si>
  <si>
    <t>Emisiones de gases por uso o derrames de sustancias químicas (CO2, vapores ácidos, etc.)</t>
  </si>
  <si>
    <t>Consumo de gas propano</t>
  </si>
  <si>
    <t>Emisiones de gas propano por preparación de alimentos en cocina</t>
  </si>
  <si>
    <t>Explosión por fugas de gas propano</t>
  </si>
  <si>
    <t>Generación de emisiones atmosféricas por fuente fija</t>
  </si>
  <si>
    <t>Emisiones de material particulado por limpieza y/o cambios en infraestructura física</t>
  </si>
  <si>
    <t>Disminución de la calidad del aire
Afectación a la salud del individuo por inhalación de particulas de polvo</t>
  </si>
  <si>
    <t>Generación de vapores tóxicos en la toma de muestras en operativos de minería</t>
  </si>
  <si>
    <t>Funcionamiento de la planta eléctrica y parque automotor institucional</t>
  </si>
  <si>
    <t xml:space="preserve">Consumo de combustible </t>
  </si>
  <si>
    <t>Uso de combustible para el funcionamiento de la planta eléctrica y parque automotor corporativos</t>
  </si>
  <si>
    <t xml:space="preserve">Disminución de las reservas de combustibles fosiles </t>
  </si>
  <si>
    <t>Programa de emisiones atmosféricas</t>
  </si>
  <si>
    <t>Funcionamiento de la planta eléctrica y campana extractora</t>
  </si>
  <si>
    <t>Emisión de gases por chimeneas y funcionamiento de la planta eléctrica</t>
  </si>
  <si>
    <t xml:space="preserve">Contaminación al recurso aire y afectación al indivuo                       </t>
  </si>
  <si>
    <t>Disminución de la calidad del aire por aumento en la  concentración de material particulado en el aire
Afectación a la salud del individuo por inhalación de gases</t>
  </si>
  <si>
    <t>Manteniminto a conducto de la chimenea
Mantenimiento de plantas eléctricas</t>
  </si>
  <si>
    <t xml:space="preserve">Uso del parque automotor institucional </t>
  </si>
  <si>
    <t>Emisiones derivadas por el consumo de combustibles para la  movilización de parque automotor de la corporación (Encendido, salidas al territorio y apagado)</t>
  </si>
  <si>
    <t>Contaminación al recurso aire y afectación al indivuo</t>
  </si>
  <si>
    <t xml:space="preserve">Programa de emisiones atmosféricas
Poco tiempo de encendido del parque automotor en el parqueadero </t>
  </si>
  <si>
    <t>Agotamiento de recursos naturales</t>
  </si>
  <si>
    <t xml:space="preserve">Mantenimiento de la piscina </t>
  </si>
  <si>
    <t>Agotamiento de los recursos naturales</t>
  </si>
  <si>
    <t>Funcionamiento de ascensores y malacate</t>
  </si>
  <si>
    <t>Uso de energía para funcionamiento de ascensores y malacate</t>
  </si>
  <si>
    <t>Operación de las instalaciones Corporativas</t>
  </si>
  <si>
    <t>Programa ahorro y uso eficiente de la energía
Mantenimiento de equipos de infraestructura</t>
  </si>
  <si>
    <t>Uso de equipos electrodomésticos de cocineta y cocina</t>
  </si>
  <si>
    <t>Uso de equipos electrodomésticos de cocineta y cocina (microondas, neveras, refrigradores)</t>
  </si>
  <si>
    <t>Programa ahorro y uso eficiente de la energía</t>
  </si>
  <si>
    <t xml:space="preserve">Utilización de paneles solares como fuente alternativa de energía </t>
  </si>
  <si>
    <t xml:space="preserve">Disminución de los impactos generados por el consumo de energía eléctrica </t>
  </si>
  <si>
    <t>Generación de residuos especial</t>
  </si>
  <si>
    <t>Generación de residuos especial por mejoras en infraestructura o bienes e inmuebles (Escombros, muebles, sillas)</t>
  </si>
  <si>
    <t>Contaminación del recursos suelo</t>
  </si>
  <si>
    <t>Disminución de la calidad del recurso suelo</t>
  </si>
  <si>
    <t>Mantenimiento del parque automotor de la institución</t>
  </si>
  <si>
    <t>Generación de residuos especiales por manteminiento del parque automotor (Llantas)</t>
  </si>
  <si>
    <t xml:space="preserve">Generación de residuos peligrosos </t>
  </si>
  <si>
    <t>Generación de aceites usados por mantenimiento de malacates y ascensores</t>
  </si>
  <si>
    <t>Generación de residuos no aprovechables</t>
  </si>
  <si>
    <t>Sobrepresión del relleno sanitario</t>
  </si>
  <si>
    <t>Saturación del relleno sanitario por disposición final de residuos ordinarios</t>
  </si>
  <si>
    <t xml:space="preserve">Generación de residuos aprovechables </t>
  </si>
  <si>
    <t>Generación de residuos de cobre, aluminio-acero, fibra óptica, tubos, latón contadores, hierro limpio, porcelana, etc.</t>
  </si>
  <si>
    <t>Reducción de la sobrepresión del relleno sanitario</t>
  </si>
  <si>
    <t xml:space="preserve">Reutilización de hierros y metales </t>
  </si>
  <si>
    <t>Consultorio médico</t>
  </si>
  <si>
    <t>Generación de residuos biológico o infeccioso</t>
  </si>
  <si>
    <t>Generados de residuos biólogicos por la atención de usuarios (tapabocas, guantes, bajalenguas, aplicadores)</t>
  </si>
  <si>
    <t>Saturación del relleno sanitario por disposición final residuos biólogicos e infecciosos
Afectación a la salud del individuo por contacto con residuos biólogicos e infecciosos</t>
  </si>
  <si>
    <t>Generación de residuos de empaques de alimentos, vasos, paple y carton contaminado e insumos de oficina no reciclables</t>
  </si>
  <si>
    <t>Generación de residuos no aprovechables (papel higíenico, toallas desechables)</t>
  </si>
  <si>
    <t>Mantenimiento de instalaciones, equipos eléctricos y electrónicos (RAEE)</t>
  </si>
  <si>
    <t>Generación de aparatos eléctricos y electrónicos que cumplieron el ciclo de vida (luminarias, pilas, baterías, partes de computadores)</t>
  </si>
  <si>
    <t>Saturación del relleno sanitario por disposición final de equipos eléctricos y electrónicos</t>
  </si>
  <si>
    <t>Generación de residuos aprovechables</t>
  </si>
  <si>
    <t>Generación de aparatos eléctricos y electrónicos se pueden reutilizar (tóner, pilas, baterías, partes de computadores)</t>
  </si>
  <si>
    <t xml:space="preserve">Reutilización de equipos eléctricos y electrónicos </t>
  </si>
  <si>
    <t>Generación de residuos de plástico, lata, vidrio, papel y cartón que se pueden reutilizar</t>
  </si>
  <si>
    <t>Reutilización de residuos aprovechables</t>
  </si>
  <si>
    <t xml:space="preserve">Generación de residuos de papel (registros, informes, oficios, actas, estudios previos, gestión de convenios, publicaciones, etc)  </t>
  </si>
  <si>
    <t>Reutilización de residuos aprovechables (papel)</t>
  </si>
  <si>
    <t>Reutilización de papel impreso</t>
  </si>
  <si>
    <t xml:space="preserve">Uso de insumos para impresión de documentos (toner, tintas) </t>
  </si>
  <si>
    <t>Reutilización de residuos aprovechables (tonér y tinta)</t>
  </si>
  <si>
    <t>Consumo y preparación de alimentos</t>
  </si>
  <si>
    <t>Generación de residuos orgánicos por consumo y preparación de alimentos</t>
  </si>
  <si>
    <t>Saturación del relleno sanitario por disposición final de residuos orgánicos</t>
  </si>
  <si>
    <t xml:space="preserve">Reducción carga contaminante en el suelo por composteras                               </t>
  </si>
  <si>
    <t>Reutilización de residuos orgánicos para la elaboración de compost</t>
  </si>
  <si>
    <t>Instructivo Manejo de la Compostera</t>
  </si>
  <si>
    <t>Generación lixiviados por almacenamiento de los residuos (orgánicos, ordinarios, peligrosos, etc)</t>
  </si>
  <si>
    <t>Posibles derrames de aceites y otras sustancias químicas de los vehículos</t>
  </si>
  <si>
    <t xml:space="preserve">Disminución de la calidad del agua y/o suelo </t>
  </si>
  <si>
    <t>Generación de Residuos  ordinarios</t>
  </si>
  <si>
    <t>Generación de residuos ordinarios (empaques de  fármacos, la alimentación y las heces de la fauna)</t>
  </si>
  <si>
    <t>Contaminación del suelo</t>
  </si>
  <si>
    <t>Generación de residuos por la atención médica de animales (guantes, tapabocas, bajalenguas, algodón, aplicadores, gasas, etc.)</t>
  </si>
  <si>
    <t xml:space="preserve">Contaminación del recursos suelo y afectación al indivuo                       </t>
  </si>
  <si>
    <t>Disminución de la calidad del suelo
Afectación a la salud del individuo por contacto con residuos biólogicos e infecciosos</t>
  </si>
  <si>
    <t xml:space="preserve">Utilizados para la atención médica de fauna                                                  </t>
  </si>
  <si>
    <t>Afectación o intoxicación de la fauna</t>
  </si>
  <si>
    <t>Afectación o intoxicación de la fauna por sobredosis o medicamentos vencidos.</t>
  </si>
  <si>
    <t>Decomisos de fauna</t>
  </si>
  <si>
    <t xml:space="preserve">Afectación a la fauna, Afectación a la flora              Disminución de la oferta natural de especies  </t>
  </si>
  <si>
    <t>Decomisos de recurso maderables</t>
  </si>
  <si>
    <t>Captura de flora y fauna(actividad)</t>
  </si>
  <si>
    <t xml:space="preserve">Ocupación y manipulación de territorio o área  protegida delimitada </t>
  </si>
  <si>
    <t>Delimitar las áreas de influencia para la protección de la especie</t>
  </si>
  <si>
    <t>Protección de las areas definidas con Corredores biológicos, hábitat y matriz de vegetación, ciclos y rutas migratorias</t>
  </si>
  <si>
    <t xml:space="preserve">Conservar el hábitat para la supervivencia de la especie </t>
  </si>
  <si>
    <t>Proteger o conservar el hábitat o recursos críticos para la supervivencia de la especie dentro de las que se pueden contemplar</t>
  </si>
  <si>
    <t>Declaratorias de áreas de reserva tanto de nivel público como privado, diseño de corredores de conservación, restauración de hábitats, compra de predios para la conservación.</t>
  </si>
  <si>
    <t>Dinámica fluvial en verificación de ciénagas</t>
  </si>
  <si>
    <t>Vulnerabilidad de los ecosistemas</t>
  </si>
  <si>
    <t>la disminución de la vulnerabilidad de estos ecosistemas frente a la ocurrencia de eventos climáticos extremos como sequías</t>
  </si>
  <si>
    <t>Recurso</t>
  </si>
  <si>
    <t>CÓDIGO: PD-SGA-01</t>
  </si>
  <si>
    <t>DESCRIPCIÓN DEL ASPECTO AMBIENTAL</t>
  </si>
  <si>
    <t>Limpieza de tanque de almacenamiento de agua potable</t>
  </si>
  <si>
    <t>Limpieza de implementos de laboratorio</t>
  </si>
  <si>
    <t>Limpieza a unidades sanitarias, aseo cafetines, cafetería, bodegas y areas comunes</t>
  </si>
  <si>
    <t xml:space="preserve">Uso y mantenimiento de equipos para operación de instalaciones corporativas (computadores, impresoras, fax, escáner, video beam, luminarías, ventiladores, aires acondicionaldos, camaras, sensores de movimiento, humo, pánico, secadores) </t>
  </si>
  <si>
    <t xml:space="preserve"> Funcionamiento del motor de la piscina </t>
  </si>
  <si>
    <t xml:space="preserve">Consumo de agua </t>
  </si>
  <si>
    <t xml:space="preserve">Almacenamiento de agua en piscina </t>
  </si>
  <si>
    <t xml:space="preserve">Vertimientos por limpieza de piscina </t>
  </si>
  <si>
    <t xml:space="preserve">Consumo de sustancias químicas </t>
  </si>
  <si>
    <t xml:space="preserve">Uso de sustancias químicas para la limpieza de la  piscina </t>
  </si>
  <si>
    <t>DESCRIPCIÓN DEL IMPACTO AMBIENTAL</t>
  </si>
  <si>
    <t>Dar de baja objetos o elementos obsoletos (Bienes e inmuebles de madera)</t>
  </si>
  <si>
    <t xml:space="preserve">Aplicación de sustancias químicas para control de plagas en instalaciones, bienes e inmuebles y madera decomisada </t>
  </si>
  <si>
    <t xml:space="preserve">Disminución de la calidad del aire
Afectación a la salud del individuo por inhalación de gases  </t>
  </si>
  <si>
    <t xml:space="preserve">Materiales didácticos o piezas publicitarías institucionales </t>
  </si>
  <si>
    <t xml:space="preserve">Generación de residuos ordinarios por producto final de proyectos </t>
  </si>
  <si>
    <t>Programa ahorro y uso eficiente de el agua
Toma de conciencia del individuo</t>
  </si>
  <si>
    <t>Preservación de los ecosistemas</t>
  </si>
  <si>
    <t>Siembra de especies nativas o endémicas de la jusrisdicción</t>
  </si>
  <si>
    <t>Clasificación de las especies producción de plantulas en los viveros institucionales</t>
  </si>
  <si>
    <t>Erosión de suelos o movimientos en masa</t>
  </si>
  <si>
    <t>Perdida de capa vegetal y afectación del suelo por intervención humana o fenomeno natural</t>
  </si>
  <si>
    <t>Fenomeno natural o extracción de material</t>
  </si>
  <si>
    <t>Degradación del suelo</t>
  </si>
  <si>
    <t>Inadecuado manejo y la baja cobertura por deterioro del suelo</t>
  </si>
  <si>
    <t>Campañas de reforestación con la comunidad</t>
  </si>
  <si>
    <t>Control y seguimiento al territorio
Plan de prevención a desastres
Sistemas de alerta tempranas</t>
  </si>
  <si>
    <t>Conservación usos del suelo</t>
  </si>
  <si>
    <t>Asuntos y determinantes ambientales para el ordenamiento territorial en la jurisdicción de corantioquia</t>
  </si>
  <si>
    <t>Presentan diversos niveles de restricción o condicionamiento a los usos del suelo</t>
  </si>
  <si>
    <t>Cambio en las condiciones del suelo</t>
  </si>
  <si>
    <t>Inadecuado manejo del suelo y la baja cobertura vegetal por deterioro del suelo</t>
  </si>
  <si>
    <t>Restricciones en los usos o manejo de los suelos</t>
  </si>
  <si>
    <t>Dimensionar ajustadamente la cantidad del material para la divulgación, de tal forma que no se generen sobrantes excesivos; Reciclar el material sobrante.</t>
  </si>
  <si>
    <t>Consumo de material vegetal</t>
  </si>
  <si>
    <t>Cambio en condiciones biológicas de los recursos naturales</t>
  </si>
  <si>
    <t>Para madera proveniente de bosque natural exigir permiso de aprovechamiento o manifiesto de abastecimiento. Si es de bosque plantado exigir el registro de la plantación expedido por el ICA.
Destinación final a través de convenios para mejoramiento o adecuación a entidades públicas</t>
  </si>
  <si>
    <t>Afectación al recurso suelo y/o fauna</t>
  </si>
  <si>
    <t>Generación de residuos peligrosos por actividades de laboratorio</t>
  </si>
  <si>
    <t>Saturación del relleno sanitario por disposición final de residuos peligrosos</t>
  </si>
  <si>
    <t xml:space="preserve">Destinación del RAEE a entidades compententes y certifcadas para </t>
  </si>
  <si>
    <t>Verificacion de tala de bosque natural, resultantes de opertivos de control</t>
  </si>
  <si>
    <t>Uso</t>
  </si>
  <si>
    <t>Reciclable</t>
  </si>
  <si>
    <t>Disposición final</t>
  </si>
  <si>
    <t>SISTEMA DE GESTIÓN INTEGRAL - SGI</t>
  </si>
  <si>
    <t>Generación de residuos de empaques de alimentos, vasos, papel y cartón contaminado e insumos de oficina no reciclables</t>
  </si>
  <si>
    <t xml:space="preserve">Generación de residuos de papel (registros, informes, oficios, actas, estudios previos, gestión de convenios, publicaciones, etc.)  </t>
  </si>
  <si>
    <t xml:space="preserve">Uso de insumos para impresión de documentos (tóner, tintas) </t>
  </si>
  <si>
    <t>Reutilización de residuos aprovechables (tóner y tinta)</t>
  </si>
  <si>
    <t xml:space="preserve">Contaminación del recursos suelo y afectación al individuo                       </t>
  </si>
  <si>
    <t>Disminución de la calidad del aire
Afectación a la salud del individuo por inhalación de partículas de polvo</t>
  </si>
  <si>
    <t xml:space="preserve">Disminución de las reservas de combustibles fósiles </t>
  </si>
  <si>
    <t>Fenómeno natural o extracción de material</t>
  </si>
  <si>
    <t>Disminución de la calidad del suelo
Afectación a la salud del individuo por contacto con residuos biológicos e infecciosos</t>
  </si>
  <si>
    <t>Generación de residuos especiales por mantenimiento del parque automotor (Llantas)</t>
  </si>
  <si>
    <t>Perdida de capa vegetal y afectación del suelo por intervención humana o fenómeno natural</t>
  </si>
  <si>
    <t>Verificación de tala de bosque natural, resultantes de operativos de control</t>
  </si>
  <si>
    <r>
      <rPr>
        <b/>
        <sz val="11"/>
        <color theme="1"/>
        <rFont val="Calibri"/>
        <family val="2"/>
        <scheme val="minor"/>
      </rPr>
      <t>Recuperable (5):</t>
    </r>
    <r>
      <rPr>
        <sz val="11"/>
        <color theme="1"/>
        <rFont val="Calibri"/>
        <family val="2"/>
        <scheme val="minor"/>
      </rPr>
      <t xml:space="preserve"> Se puede disminuir el efecto a través de medidas de control hasta un estándar determinado.</t>
    </r>
  </si>
  <si>
    <t>Equipo de Protección
Personal (EPP)</t>
  </si>
  <si>
    <t>Contaminación del recurso suelo</t>
  </si>
  <si>
    <r>
      <t xml:space="preserve">La valoración está dada por la siguiente fórmula, donde:
</t>
    </r>
    <r>
      <rPr>
        <b/>
        <sz val="11"/>
        <color theme="1"/>
        <rFont val="Calibri"/>
        <family val="2"/>
        <scheme val="minor"/>
      </rPr>
      <t xml:space="preserve">Valoración del Impacto= </t>
    </r>
    <r>
      <rPr>
        <sz val="11"/>
        <color theme="1"/>
        <rFont val="Calibri"/>
        <family val="2"/>
        <scheme val="minor"/>
      </rPr>
      <t xml:space="preserve">I*(A*P*D*R*C)
</t>
    </r>
  </si>
  <si>
    <r>
      <rPr>
        <b/>
        <sz val="11"/>
        <color theme="1"/>
        <rFont val="Calibri"/>
        <family val="2"/>
        <scheme val="minor"/>
      </rPr>
      <t>Media (5):</t>
    </r>
    <r>
      <rPr>
        <sz val="11"/>
        <color theme="1"/>
        <rFont val="Calibri"/>
        <family val="2"/>
        <scheme val="minor"/>
      </rPr>
      <t xml:space="preserve"> Existe una posibilidad media de que suceda. </t>
    </r>
  </si>
  <si>
    <r>
      <rPr>
        <b/>
        <sz val="11"/>
        <color theme="1"/>
        <rFont val="Calibri"/>
        <family val="2"/>
        <scheme val="minor"/>
      </rPr>
      <t xml:space="preserve">Temporal (5): </t>
    </r>
    <r>
      <rPr>
        <sz val="11"/>
        <color theme="1"/>
        <rFont val="Calibri"/>
        <family val="2"/>
        <scheme val="minor"/>
      </rPr>
      <t xml:space="preserve">Alteración del recurso durante un lapso moderado. </t>
    </r>
  </si>
  <si>
    <r>
      <rPr>
        <b/>
        <sz val="11"/>
        <color theme="1"/>
        <rFont val="Calibri"/>
        <family val="2"/>
        <scheme val="minor"/>
      </rPr>
      <t>Breve (1):</t>
    </r>
    <r>
      <rPr>
        <sz val="11"/>
        <color theme="1"/>
        <rFont val="Calibri"/>
        <family val="2"/>
        <scheme val="minor"/>
      </rPr>
      <t xml:space="preserve"> Alteración del recurso durante un lapso pequeño.</t>
    </r>
  </si>
  <si>
    <r>
      <rPr>
        <b/>
        <sz val="11"/>
        <color theme="1"/>
        <rFont val="Calibri"/>
        <family val="2"/>
        <scheme val="minor"/>
      </rPr>
      <t>CANTIDAD (C):</t>
    </r>
    <r>
      <rPr>
        <sz val="11"/>
        <color theme="1"/>
        <rFont val="Calibri"/>
        <family val="2"/>
        <scheme val="minor"/>
      </rPr>
      <t xml:space="preserve"> Severidad con la que ocurrirá la afectación sobre el recurso, esta deberá estar relacionada con la "CONDICIÓN DE OPERACIÓN".</t>
    </r>
  </si>
  <si>
    <r>
      <rPr>
        <b/>
        <sz val="11"/>
        <color theme="1"/>
        <rFont val="Calibri"/>
        <family val="2"/>
        <scheme val="minor"/>
      </rPr>
      <t xml:space="preserve">Criterios de Valoración del Impacto:
</t>
    </r>
    <r>
      <rPr>
        <sz val="11"/>
        <color theme="1"/>
        <rFont val="Calibri"/>
        <family val="2"/>
        <scheme val="minor"/>
      </rPr>
      <t xml:space="preserve">
Tipo de Impacto (I)
Alcance (A)
Probabilidad (P)
Duración (D)
Recuperabilidad (R)
Cantidad (C )</t>
    </r>
  </si>
  <si>
    <r>
      <rPr>
        <b/>
        <sz val="11"/>
        <color theme="1"/>
        <rFont val="Calibri"/>
        <family val="2"/>
        <scheme val="minor"/>
      </rPr>
      <t>TIPO DE IMPACTO (I):</t>
    </r>
    <r>
      <rPr>
        <sz val="11"/>
        <color theme="1"/>
        <rFont val="Calibri"/>
        <family val="2"/>
        <scheme val="minor"/>
      </rPr>
      <t xml:space="preserve"> Se refiere al carácter beneficioso (positivo +) o perjudicial (negativo -) que pueda tener el impacto ambiental sobre el recurso o el ambiente.</t>
    </r>
  </si>
  <si>
    <t xml:space="preserve">Mantener los Controles Operacionales </t>
  </si>
  <si>
    <t>Redefinir los Controles Operacionales frente a los impactos generados</t>
  </si>
  <si>
    <t>Adquisición de equipos técnicos y estaciones de monitoreos de Calidad y cantidad de agua</t>
  </si>
  <si>
    <t>Vertimiento por uso de unidades sanitarias y lavamanos</t>
  </si>
  <si>
    <t>Reducción de carga contaminante en el recurso hídrico</t>
  </si>
  <si>
    <t>Preservar la calidad del recurso hídrico</t>
  </si>
  <si>
    <t>Contaminación al recurso hídrico</t>
  </si>
  <si>
    <t>Contaminación del Recurso Hídrico</t>
  </si>
  <si>
    <t>Adquisición de equipos técnicos y estaciones de monitoreos</t>
  </si>
  <si>
    <t>Disminución de la cantidad y calidad del agua</t>
  </si>
  <si>
    <t>Consumo de papel</t>
  </si>
  <si>
    <t>Disminución del recurso flora</t>
  </si>
  <si>
    <t xml:space="preserve">Vertimientos de aguas residuales </t>
  </si>
  <si>
    <t>Disminución de la calidad del suelo
Afectación a la salud del individuo por contacto con residuos peligrosos</t>
  </si>
  <si>
    <t>Generación de documentos (Mapas)</t>
  </si>
  <si>
    <t>Reducción de la contaminación del recurso suelo</t>
  </si>
  <si>
    <t>Uso de Cinta de reloj e impresora de sticker para gestión documental</t>
  </si>
  <si>
    <t>Contaminación al recurso hídrico y afectación al individuo</t>
  </si>
  <si>
    <t>Disminución de la calidad del recurso hídrico
Afectación a la salud del individuo por contacto con residuos peligrosos</t>
  </si>
  <si>
    <t xml:space="preserve">Contaminación al recurso suelo y afectación al individuo                       </t>
  </si>
  <si>
    <t>Afectación o intoxicación a la fauna por sobredosis o medicamentos vencidos</t>
  </si>
  <si>
    <t>Protección áreas definidas con corredores biológicos, hábitat, matriz de vegetación, ciclos y rutas migratorias</t>
  </si>
  <si>
    <t>Disminución de la vulnerabilidad de estos ecosistemas frente a la ocurrencia de eventos climáticos extremos como sequías</t>
  </si>
  <si>
    <t>Control y seguimiento al recurso forestal</t>
  </si>
  <si>
    <t>Afectación al recurso suelo y/o flora</t>
  </si>
  <si>
    <t>Cambio en condiciones biológicas del ecosistema</t>
  </si>
  <si>
    <t xml:space="preserve">Siembra de especies nativas </t>
  </si>
  <si>
    <t>Regeneración del recurso suelo</t>
  </si>
  <si>
    <t>Recuperación del ecosistema y embellecimiento del paisaje</t>
  </si>
  <si>
    <t>Control y seguimiento de vertimientos</t>
  </si>
  <si>
    <t>Captación del recurso hídrico</t>
  </si>
  <si>
    <t>Uso del recurso hídrico para trámites ambientales</t>
  </si>
  <si>
    <t>Manipulación de individuos de fauna</t>
  </si>
  <si>
    <t xml:space="preserve">Conservación de la fauna </t>
  </si>
  <si>
    <t xml:space="preserve">Proteger o conservar la fauna para la supervivencia de la especie </t>
  </si>
  <si>
    <t>Recuperación de individuos de fauna</t>
  </si>
  <si>
    <t>Recolección de implementos con imagen institucional (Camisetas, gorras, chalecos, chaquetas etc.)</t>
  </si>
  <si>
    <t>Vertimiento lavado de  tanque de almacenamiento de agua potable, unidades sanitarias,  aseo, cafetines, cafetería, bodegas y áreas comunes</t>
  </si>
  <si>
    <t>Generación de Residuos Eléctricos y Electrónicos - RAEE</t>
  </si>
  <si>
    <t>Vertimiento de aguas residuales por uso de unidades sanitarias y lavamanos</t>
  </si>
  <si>
    <t>Generación de residuos de interés sanitario</t>
  </si>
  <si>
    <t>Generación de residuos de interés sanitario (papel higiénico, toallas desechables)</t>
  </si>
  <si>
    <t>Control y seguimiento de concesión de aguas</t>
  </si>
  <si>
    <t>Liberación de fauna en traslado a su hábitat natural</t>
  </si>
  <si>
    <t>Medición de caudales de los cuerpos de agua</t>
  </si>
  <si>
    <t>Afectación del recurso suelo y agua</t>
  </si>
  <si>
    <t>Consumo de papel para generación de documentos</t>
  </si>
  <si>
    <t>TOTAL</t>
  </si>
  <si>
    <t xml:space="preserve">Generacion o activacion de procesos erosivos </t>
  </si>
  <si>
    <t>Control y seguimiento a ocupacion  de cauce</t>
  </si>
  <si>
    <t>Generación de gases y material particulado</t>
  </si>
  <si>
    <t>Perdida de la flora, bosque muy humedo montano bajo</t>
  </si>
  <si>
    <t>Afectación al recurso flora y fauna</t>
  </si>
  <si>
    <t>Reducción de las ofertas hídricas</t>
  </si>
  <si>
    <t>Atención a la fauna silvestre</t>
  </si>
  <si>
    <t>Afectación al individuo por manipulación de fauna</t>
  </si>
  <si>
    <t>Afectación a la salud del individuo por contacto con residuos biológicos e infecciosos</t>
  </si>
  <si>
    <t>Almacenamiento de Residuos Centro Acopio</t>
  </si>
  <si>
    <t>Medición de la contaminación del aire</t>
  </si>
  <si>
    <t xml:space="preserve">Monitoreo de la calidad del aire de la jurisdicción
Afectación a la salud del individuo por inhalación de gases  </t>
  </si>
  <si>
    <t>Uso de transporte alternativo</t>
  </si>
  <si>
    <t>Uso de bicicletas como transportes alternativos</t>
  </si>
  <si>
    <t>Conservación de la calidad del aire</t>
  </si>
  <si>
    <t>Preservar la calidad del aire por uso de transporte de cero emisiones (bicicletas)
Hábitos de vida saludables para el individuo</t>
  </si>
  <si>
    <t>Uso de combustible para el funcionamiento del parque automotor</t>
  </si>
  <si>
    <t>Generación de ruido</t>
  </si>
  <si>
    <t>Contaminación auditiva</t>
  </si>
  <si>
    <t>Alteración al ambiente 
Afectación a la salud del individuo por ruido</t>
  </si>
  <si>
    <t>Afectación al recurso agua, fauna, suelo y/o flora</t>
  </si>
  <si>
    <t>Siembra de especies nativas de la jurisdicción</t>
  </si>
  <si>
    <t xml:space="preserve">Perdida de las condiciones geomecanicas del terreno </t>
  </si>
  <si>
    <t>Vertimiento de sustancias químicas</t>
  </si>
  <si>
    <t>Disminución de la calidad del recurso hídrico
Afectación a la salud del individuo por contacto con sustancias químicas</t>
  </si>
  <si>
    <t>Vertimiento por derrame de sustancias químicas al suelo por toma de muestras</t>
  </si>
  <si>
    <t>Disminución de la calidad del suelo
Afectación a la salud del individuo por contacto con sustancias químicas</t>
  </si>
  <si>
    <t>Delimitar las áreas de influencia para la protección de la especie flora y fauna</t>
  </si>
  <si>
    <t>Conservar del hábitat para la supervivencia de las especies de fauna, flora  y/o ecosistema</t>
  </si>
  <si>
    <t xml:space="preserve">Proteger o conservar el hábitat o recursos críticos para la supervivencia de la especie de fauna y flora </t>
  </si>
  <si>
    <t>Conservación del hábitat para la supervivencia de las especies fauna y flora</t>
  </si>
  <si>
    <t>Deterioro y posible quebrantamiento de luminarias</t>
  </si>
  <si>
    <t>Generación de residuos líquidos, domésticos y no domésticos</t>
  </si>
  <si>
    <t>Vertimiento por lavado de  tanque de almacenamiento de agua, aseo a pozo, unidades sanitarias, cafetín y áreas comunes</t>
  </si>
  <si>
    <t>Uso de agua por lavado de  tanque de almacenamiento de agua, pozo, unidades sanitarias, cafetín y áreas comunes</t>
  </si>
  <si>
    <t>Decomisos de subproductos de la fauna</t>
  </si>
  <si>
    <t>Afectación al recurso fauna</t>
  </si>
  <si>
    <t>Disminución de las especies de fauna por tráfico ilegal</t>
  </si>
  <si>
    <t>Control y seguimiento al territorio (ruido)</t>
  </si>
  <si>
    <t>Mejora de la estructura del suelo</t>
  </si>
  <si>
    <t xml:space="preserve">Uso de equipos técnicos </t>
  </si>
  <si>
    <t>Disminución de la calidad del recurso aire</t>
  </si>
  <si>
    <t>Afectación al individuo</t>
  </si>
  <si>
    <t>Afectación a la salud del individuo por inhalación de gases</t>
  </si>
  <si>
    <t>Disminución de la calidad del aire por aumento en la  concentración de material particulado en el aire</t>
  </si>
  <si>
    <t>Verificación de tala de bosque natural, por seguimiento a los permisos otorgados de a aprovechamiento forestal, concesiones de aguas y control y seguimiento al territorio</t>
  </si>
  <si>
    <t>Reducción del consumo del agua</t>
  </si>
  <si>
    <t>Uso de aprovechamientos de material vegetal/ especies arbóreas</t>
  </si>
  <si>
    <t>Preservación de la calidad del recurso hídrico</t>
  </si>
  <si>
    <t>Caudal ecológico, calidad del recurso hídrico</t>
  </si>
  <si>
    <t>Conservación de la fauna 
Liberación de fauna en el habitat</t>
  </si>
  <si>
    <t>Disminución poblacional del caracol africano</t>
  </si>
  <si>
    <t>Controlar la proliferación de la especie de caracol africano</t>
  </si>
  <si>
    <t>Reducción al consumo de recurso hídrico</t>
  </si>
  <si>
    <t>Repoblación del ecosistema y ampliación de la flora</t>
  </si>
  <si>
    <t>Afectación a la salud del individuo por contaminación atmosférica y ruido</t>
  </si>
  <si>
    <t>Afectación al ciclo hidrológico, dinámicas fluviales</t>
  </si>
  <si>
    <t>Cambio en la composición físico química de las condiciones del suelo</t>
  </si>
  <si>
    <t>Disminución de la calidad del recurso hídrico
Cambio en la composición físico química de las condiciones del suelo</t>
  </si>
  <si>
    <t>Inadecuado manejo, baja cobertura por deterioro del suelo y configuración geomorfológico-geológica de la región</t>
  </si>
  <si>
    <t>Reducción de la oferta o disponibilidad de las hídricas</t>
  </si>
  <si>
    <t>Reutilización del recurso hídrico</t>
  </si>
  <si>
    <t>Uso del agua para la limpieza de implementos de la cocineta</t>
  </si>
  <si>
    <t>Verificación de la tala autorizada mediante el trámites forestal,  para el o los individuos arbóreas</t>
  </si>
  <si>
    <t>Responsable de actualización:</t>
  </si>
  <si>
    <t>Versión</t>
  </si>
  <si>
    <t>Descripción del Cambio de la Matriz</t>
  </si>
  <si>
    <t>Fecha</t>
  </si>
  <si>
    <t>Primera versión</t>
  </si>
  <si>
    <t>Funcionamiento deL parque automotor institucional</t>
  </si>
  <si>
    <t>VERSIÓN: 01</t>
  </si>
  <si>
    <t xml:space="preserve">CÓDIGO: </t>
  </si>
  <si>
    <t>Consumo de alimentos</t>
  </si>
  <si>
    <t>PROCESOS/ ÁREAS CORPORATIVAS</t>
  </si>
  <si>
    <t>MATRIZ DE ASPECTOS E IMPACTOS AMBIENTALES
 ANEXO 1: VALORACIÓN DEL IMPACTO AMBIENTAL</t>
  </si>
  <si>
    <t>MATRIZ DE ASPECTOS E IMPACTOS AMBIENTALES
ANEXO 2: VARIABLES</t>
  </si>
  <si>
    <t>MATRIZ DE ASPECTOS E IMPACTOS AMBIENTALES
ANEXO 3: ASPECTOS E IMPACTOS AMBIENTALES Y CONTROLES OPERACIONALES</t>
  </si>
  <si>
    <t>MATRIZ DE ASPECTOS E IMPACTOS AMBIENTALES
ANEXO 4: ANÁLISIS CUANTITATIVO DE LOS IMPACTOS AMBIENTALES Y RECURSOS AFECTADOS/MEJORADOS</t>
  </si>
  <si>
    <t>PÁGINA: 01</t>
  </si>
  <si>
    <t>Limpieza de  unidades sanitarias, aseo,   cafetería, bodegas y áreas comunes</t>
  </si>
  <si>
    <t>SI</t>
  </si>
  <si>
    <t xml:space="preserve">Ley 142 de 1994-servicios públicos domiciliarios, artículos 1, 9, 12 y 14
Decreto 1090 de 2018, Artículos 2.2.3.2.1.1.1 al  2.2.3.2.1.1.5 y 2.2.3.2.1.1.7 y el artículo 2 </t>
  </si>
  <si>
    <t>X</t>
  </si>
  <si>
    <t>Disposición Final</t>
  </si>
  <si>
    <t>Ley 142 de 1994-servicios públicos domiciliarios, artículos 1, 9, 12 y 14</t>
  </si>
  <si>
    <t xml:space="preserve">Uso y mantenimiento de equipos para operación de instalaciones corporativas (computadores, impresoras, fax, escáner, video beam, luminarias, ventiladores, aires acondicionados, cámaras) </t>
  </si>
  <si>
    <t xml:space="preserve">Ley 697 de 2001- art. 1,2,3
Ley 142 de 1994-servicios públicos domiciliarios, artículos 1, 9, 12 y 14  </t>
  </si>
  <si>
    <t>EP</t>
  </si>
  <si>
    <t>CS</t>
  </si>
  <si>
    <t>Decreto Único Reglamentario 1076 de  2015. art. 2.2.5.1.1.1. (Decreto 948 de 1995 art 1)</t>
  </si>
  <si>
    <t>Decreto Único Reglamentario 1076 de 2015 arts. 2.2.6.1.1.1. (Decreto 4741 de 2005, art. 1), 2.2.6.1.1.2 (Decreto 4741 de 2005, art. 2).</t>
  </si>
  <si>
    <t>1. Decreto 2811 de 1974 art. 34,36
2. Ley 142 de 1994 -servicios públicos domiciliarios, artículos 1, 9, 12 y 14</t>
  </si>
  <si>
    <t>PLAN DE AHORRO Y USO DE EFICIENTE DE LA ENERGIA.</t>
  </si>
  <si>
    <t>PLAN DE AHORRO Y USO EFICIENTE DEL AGUA</t>
  </si>
  <si>
    <t>1. Decreto 2811 de 1974 art. 34,36
2. Ley 142 de 1994 -servicios públicos domiciliarios, artículos 1, 9, 12 y 14
3. Resolución 2674 de 2013.</t>
  </si>
  <si>
    <t>Apoyo</t>
  </si>
  <si>
    <t>GF</t>
  </si>
  <si>
    <t>Ley 697 de 2001- art. 3</t>
  </si>
  <si>
    <t>PLAN DE AHORRO Y USO DE EFICIENTE DEL AGUA.</t>
  </si>
  <si>
    <t>Limpieza de unidades sanitarias, aseo, cafeterias, bodegas y áreas comunes</t>
  </si>
  <si>
    <t xml:space="preserve">Ley 142 de 1994-servicios públicos domiciliarios, artículos 1, 9, 12 y 14
Resolución 2115 de 2017
Decreto 1090 de 2018, Artículos 2.2.3.2.1.1.1 al  2.2.3.2.1.1.5 y 2.2.3.2.1.1.7 y el artículo 2 </t>
  </si>
  <si>
    <t>Uso de equipos electrodomésticos de cocineta (cafetera, dispensador de agua)</t>
  </si>
  <si>
    <t>Uso del agua para la limpieza de implementos de la cocina, preparación de bebidas</t>
  </si>
  <si>
    <t>Uso por aseo de unidades sanitarias, aseo, cafetería, bodegas y áreas comunes</t>
  </si>
  <si>
    <t>Decreto Único Reglamentario 1076 de  2015. art. 2.2.5.1.1.1. (Decreto 948 de 1995 art 1). Resolución 1541 de 2013.</t>
  </si>
  <si>
    <t>EQUIPOS DE PROTECCION PERSONAL (TAPABOCAS, GAFAS, GUANTES) guantes).</t>
  </si>
  <si>
    <t>Fumigación de instalaciones</t>
  </si>
  <si>
    <t>Fumigación de las instalaciones corporativas</t>
  </si>
  <si>
    <t>EQUIPOS DE PROTECCIÓN PERSONAL
(GUANTES Y TAPABOCAS); MANTENIMIENTO</t>
  </si>
  <si>
    <t>Resolución 0909 de 2008, art 2, 68
Decreto 948 de 1995
Decreto 1470 de 2014</t>
  </si>
  <si>
    <t>Actividad regulada por la CREG</t>
  </si>
  <si>
    <t>Resolución 0910 de 2008
Decreto 948 de 1995 Capítulo VI</t>
  </si>
  <si>
    <t xml:space="preserve">Disposición final </t>
  </si>
  <si>
    <t>Decreto 2811 de 1974 art. 34,36</t>
  </si>
  <si>
    <t>Certificado de disposición final de residuos especiales proveedor</t>
  </si>
  <si>
    <t>Decreto Único Reglamentario 1076 de 2015 arts. 2.2.6.1.2.1. (Decreto 4741 de 2005, art. 5), 2.2.6.1.2.5. (Decreto 4741 de 2005, art. 9).</t>
  </si>
  <si>
    <t>Misional</t>
  </si>
  <si>
    <t>seguimiento a licencias recurso agua</t>
  </si>
  <si>
    <t>seguimiento a licencias recurso suelo</t>
  </si>
  <si>
    <t>No Aplica</t>
  </si>
  <si>
    <t>Control y seguimiento a las  actividades que afectan el recurso suelo</t>
  </si>
  <si>
    <t>Generación de residuos químicos peligrosos (oxidos, cianuro, mercurio,  metales (sulfuros y sulfatos, plomo, ácidos y bases) y biosanitarios.</t>
  </si>
  <si>
    <t>Control y seguimiento a las  actividades que afectan el recurso aire</t>
  </si>
  <si>
    <t>Emisión de gases por el funcionamiento de actividades insustriales</t>
  </si>
  <si>
    <t>Emisiones de material particulado por el funcionamiento de actividades insustriales</t>
  </si>
  <si>
    <t>Emisiones de ruido por el funcionamiento de actividades insustriales</t>
  </si>
  <si>
    <t>Decreto 948 de 1995
Decreto 2254 de 2017</t>
  </si>
  <si>
    <t>Disminución de la calidad del recurso aire
Afectación a la salud del individuo por inhalación de material particulado</t>
  </si>
  <si>
    <t>Disminución de la calidad del recurso aire
Afectación a la salud del individuo por exposición a altos niveles de ruido</t>
  </si>
  <si>
    <t>Control y vigilancia al tráfico ilegal</t>
  </si>
  <si>
    <t>Control y vigilancia al tráfico ilegal de fauna</t>
  </si>
  <si>
    <t>Decomiso, incautación,  entregas voluntarias  fauna por controles operativos o atención de emergencias</t>
  </si>
  <si>
    <t>Resolución 2064 de 2010
Decreto 1608 de 1978
Resolución 1912 de 2017</t>
  </si>
  <si>
    <t xml:space="preserve">Resolución 2064 de 2010 </t>
  </si>
  <si>
    <t>Decreto 2811 de 1974 art. 34,36
Ley 142 de 1994 -servicios públicos domiciliarios, artículos 1, 9, 12 y 14</t>
  </si>
  <si>
    <t>GI</t>
  </si>
  <si>
    <t>seguimiento, prevención y control de desastres</t>
  </si>
  <si>
    <t>Uso de equipos de monitoreo para detectar de manera temprana condiciones de calidad de aire</t>
  </si>
  <si>
    <t>uso</t>
  </si>
  <si>
    <t>aire</t>
  </si>
  <si>
    <t>Resolución 2254 de 2017</t>
  </si>
  <si>
    <t>Ley 1523 de 2012 
Decreto Ley 2811 de 1974
Resolución 1814 de 2015</t>
  </si>
  <si>
    <t>Decreto 2372 de 2010</t>
  </si>
  <si>
    <t xml:space="preserve">Atención, seguimiento y control a las emergencias o desastres presetenados </t>
  </si>
  <si>
    <t>Fenómeno natural y/o actividades antrópico</t>
  </si>
  <si>
    <t xml:space="preserve">Control y seguimiento al territorio
</t>
  </si>
  <si>
    <t>alteración de las condicones hidricas.</t>
  </si>
  <si>
    <t>alteración de la calidad del aire</t>
  </si>
  <si>
    <t>Afectación al recurso aire</t>
  </si>
  <si>
    <t>CÓDIGO: SGI-SGA-PR-01</t>
  </si>
  <si>
    <t>PÁGINA: 2</t>
  </si>
  <si>
    <t>VERSIÓN: 04</t>
  </si>
  <si>
    <t xml:space="preserve">MATRIZ DE ASPECTOS E IMPACTOS AMBIENTALES
 </t>
  </si>
  <si>
    <t>SISTEMA DE GESTIÓN INTEGRADO - SGI</t>
  </si>
  <si>
    <t>ACUEDUCTO Y ALCANTARILLADO y SU SISTEMA DE TRATAMIENTO</t>
  </si>
  <si>
    <t>Ley 697 de 2001- art. 1,2,3
Ley 142 de 1994-servicios públicos domiciliarios, artículos 1, 9, 12 y 14  
Decreto 3683 de 2003</t>
  </si>
  <si>
    <t>PROGRAMA DE MANEJO INTEGRAL DE RESIDUOS</t>
  </si>
  <si>
    <t>TODOS LOS PROCESOS</t>
  </si>
  <si>
    <t>TODOS LOS PR</t>
  </si>
  <si>
    <t>ACUEDUCTO Y ALCANTARILLADO - PLANTA DE TRATAMIENTO</t>
  </si>
  <si>
    <t xml:space="preserve">
Mantenimiento preventivo y correctivo del parque automotor
Certificado de disposición final de residuos especiales proveedor</t>
  </si>
  <si>
    <t>Programa  Manejo Integral de Residuos
Certificados de disposición final</t>
  </si>
  <si>
    <t xml:space="preserve">Mantenimiento preventivo vehículos
</t>
  </si>
  <si>
    <t xml:space="preserve">
Mantenimiento preventivo y correctivo del parque automotor
Certificado de Revisión Tecnicomecanica</t>
  </si>
  <si>
    <t>Seguimiento a la Resolución que otorga, Aplicación de la Tasa Retributiva (TR)</t>
  </si>
  <si>
    <t>Seguimiento a la Resolución que se otorga</t>
  </si>
  <si>
    <t>Seguimiento a la Resolución que otorga</t>
  </si>
  <si>
    <t>Procedimiento Aprehensión Preventiva y Decomiso
Equipo de protección personal (Guantes, tapabocas)</t>
  </si>
  <si>
    <t xml:space="preserve">
Procedimiento Aprehensión Preventiva y Decomiso
Protocolo liberación de fauna
Protocolo operativos de fauna 
Equipo de protección personal (Guantes, tapabocas)</t>
  </si>
  <si>
    <t>Programa Manejo Integral de Residuos</t>
  </si>
  <si>
    <t>Control y seguimiento a la calidad del Aire, Medición de la Calidad del Aire</t>
  </si>
  <si>
    <t xml:space="preserve">Control y seguimiento de áreas protegidas
</t>
  </si>
  <si>
    <t>PROGRAMA DE MANEJO INTEGRAL DE RESIDUOS; DISPOSICIÓN ADECUADA EN LOS PUNTOS ECOLOGICOS</t>
  </si>
  <si>
    <t>EQUIPOS DE PROTECCIÓN PERSONAL
(GUANTES Y TAPABOCAS).
VENTILACIÓN DE OFICINAS</t>
  </si>
  <si>
    <t>CENTRO DE ACOPIO;CERTIFICADO DE ENTREGA, EQUIPOS DE PROTECCIÓN PERSONAL (TAPABOCAS, GAFAS, GUANTES ESCALERA, ARNES).DIVULGACIÓN DE INFORMACIÓN DE LA ENTIDAD</t>
  </si>
  <si>
    <t>Programa  Manejo Integral de Residuos
Centro de Acopio, certificado de entrega de residuos
Certificado de disposición final</t>
  </si>
  <si>
    <t>Actividad regulada por la CREG
Decreto 1073 de 2015</t>
  </si>
  <si>
    <t>Ley 142 de 1994-servicios públicos domiciliarios, artículos 1, 9, 12 y 14
Ley 1333 de 2009 (todas las disposiciones)
Decreto 3930 de 2010
Decreto 4742 de 2005
Resolución 631 de 2010</t>
  </si>
  <si>
    <t xml:space="preserve">Ley 142 de 1994-servicios públicos domiciliarios, artículos 1, 9, 12 y 14
Decreto 3930 de 2015
Decreto 4742 de 2005
Resolución 631 de 2015
</t>
  </si>
  <si>
    <t>PGAR 2020 - 2031. Plan de Gestión Ambiental Regional.                        Ley 1523 de abril de 2012.               Decreto 4147 de 2011</t>
  </si>
  <si>
    <t>PGAR 2020 - 2031 Plan de Gestión Ambiental Regional.                        Ley 1523 de abril de 2012.               Decreto 4147 de 2011</t>
  </si>
  <si>
    <t>USO DE EPP EN EL PERSONAL DE ASEO Y/O MANTENIMIENTO.</t>
  </si>
  <si>
    <t>Seguimiento a la Resolución que otorga Aplicación de la Tasa por Uso</t>
  </si>
  <si>
    <t>DESEMPEÑO AMBIENTAL
(ENERO - MARZO)</t>
  </si>
  <si>
    <t>DESEMPEÑO AMBIENTAL
(ABRIL - JUNIO)</t>
  </si>
  <si>
    <t>Se cuenta con alcantarillado el cual es medido junto al consumo de m3 de agua. Se utiliza el sistema brindado por el operador local del servicio</t>
  </si>
  <si>
    <t>Se realiza la disposición final en bolsas y posterior recolección por parte de la empresa prestadora del servicio de aseo encargada de su disposición final.</t>
  </si>
  <si>
    <t>CENTRO DE ACOPIO RAEES - 
EQUIPO DE PROTECCIÓN PERSONAL (GUANTES Y TAPABOCAS)</t>
  </si>
  <si>
    <t>No se presentaron luminarias quebradas en el periodo</t>
  </si>
  <si>
    <t xml:space="preserve">
PANELES SOLARES PARA LUMINARIAS</t>
  </si>
  <si>
    <t>PLAN DE MANEJO INTEGRAL DE RESIDUOS; DISPOSICIÓN ADECUADA EN LOS PUNTOS ECOLOGICOS
CAMPAÑAS USO ADECUADO DEL PAPEL</t>
  </si>
  <si>
    <t xml:space="preserve">Se realiza disposición en la caneca de papel y carton para su reciclaje. </t>
  </si>
  <si>
    <t>Se realiza el cambio de aceite en centros autorizados, los cuales realizan la disposición final en centros autorizados de los aceites usados.</t>
  </si>
  <si>
    <t>La Corporación cuenta con un solo vehículo. Se realiza el transporte en otros vehículos contratados por el conveniante para la realización de visitas y trámites en campo.</t>
  </si>
  <si>
    <t xml:space="preserve">
Mantenimiento preventivo y correctivo del parque automotor
Revisión Tenico Mecanica</t>
  </si>
  <si>
    <t>Revisión tecnicomecanica de los vehículos.</t>
  </si>
  <si>
    <t>Se entregan las llantas en las jornadas pos consumo realizadas en el marco de un convenio de la corporación.</t>
  </si>
  <si>
    <t xml:space="preserve">Se realizan los mantenimientos en los sitios autorizados, los cuales garantizan la disposición final de los líquidos </t>
  </si>
  <si>
    <t>Se acopian en almacén los RAEES y se entregan en la jornada postconsumo programada, la cual es realizada en el marco de un convenio de la corporación.</t>
  </si>
  <si>
    <t xml:space="preserve">Se fortalecen los canales virtuales para evitar el desplazamiento de los usuarios a las instalaciones de la corporación disminuyendo las emisiones atmosfericas. </t>
  </si>
  <si>
    <t>Se cuenta con los certificados de revisión tecnicomecanica de los vehículos.</t>
  </si>
  <si>
    <t>Se realiza el cobro de la tasa retributiva de acuerdo a la ley y a los sujetos obligados.</t>
  </si>
  <si>
    <t>Se realiza el cobro de la tasa por uso de acuerdo a la ley y a los sujetos obligados.</t>
  </si>
  <si>
    <t>Se realiza seguimiento y control de acuerdo a lo requerido por ley</t>
  </si>
  <si>
    <t>Se han realizado jornadas de incautación de animales, jornadas pedagógicas de acuerdo a los protocolos de la Corporación.</t>
  </si>
  <si>
    <t>Se realiza por parte de la corporación Monitoreo de la calidad del aire</t>
  </si>
  <si>
    <t>Se realiza el monitoreo como medida preventiva para el control de la calidad del aire, dichos reportes son realizados y diligenciados en el SISAIRE.</t>
  </si>
  <si>
    <t>Se han delimitado áreas protegidas dentro del Departamento de Córdoba</t>
  </si>
  <si>
    <t>Se realiza control de acuerdo a las actividades realizadas por la oficina de control del riesgo</t>
  </si>
  <si>
    <t>Donación o almacenamiento para entrega en las jornadas de recolección realizadas por la corporación. Disposición final en escombreras o donación del material</t>
  </si>
  <si>
    <t xml:space="preserve">Se cuenta con los certificados de revisión tecnicomecanica de los vehículos. </t>
  </si>
  <si>
    <t>Las vallas que se utilizan en los proyectos son reutilizables, y el contratista es el encargado del desmonte y su proceso de reutilización.</t>
  </si>
  <si>
    <t>No se han presentado en el periodo contingencias ambientales en la sede de la corporación. Se cuenta con plan de contingencias ambientales</t>
  </si>
  <si>
    <t>Control y seguimiento a la calidad del Agua,Medición de la Calidad del Agua</t>
  </si>
  <si>
    <t>Alteración de las condicones hidricas.</t>
  </si>
  <si>
    <t>Alteración de la calidad del aire</t>
  </si>
  <si>
    <t>Uso de combustible para el funcionamiento de  parque automotor corporativos</t>
  </si>
  <si>
    <t>Utilización</t>
  </si>
  <si>
    <t>Recuperación</t>
  </si>
  <si>
    <t xml:space="preserve"> Uso habitual por parte del personal y visitantes para satisfacer necesidades basicas de higiene y saneamiento </t>
  </si>
  <si>
    <t xml:space="preserve">No </t>
  </si>
  <si>
    <t>No</t>
  </si>
  <si>
    <t xml:space="preserve">Se utiliza para apoyar las actividades administrativas y operativas. </t>
  </si>
  <si>
    <t xml:space="preserve">Uso de luminarias para la iluminacion de areas internas y externas </t>
  </si>
  <si>
    <t>Se reutiliza como hojas reciclables, hasta que se utilicen ambas caras de las hojas</t>
  </si>
  <si>
    <t xml:space="preserve">Uso de papel  para el desarrollo de las actividades administrativas </t>
  </si>
  <si>
    <t>Se entrega a empresa con licencia ambiental para disposición final</t>
  </si>
  <si>
    <t>Uso de energia sostenible para el desarrolllo de las actividades</t>
  </si>
  <si>
    <t>Empleo de regular por parte del personal y visitantes para cubrir necidades de higiene</t>
  </si>
  <si>
    <t>Utilización responsable de la energia para disminuir el impacto ambiental</t>
  </si>
  <si>
    <t>e entrega a empresa con licencia ambiental para disposición final</t>
  </si>
  <si>
    <t xml:space="preserve">Se realizan actividades con el personal para promover la integración y el bienestar </t>
  </si>
  <si>
    <t>Se realiza el aseo de las instalaciones de la Corporación como parte de las labores rutinarias de limpieza</t>
  </si>
  <si>
    <t>Se utiliza  el servicio de cafetería dentro de las instalaciones, utilizando agua para la cocción de alimentos, lavado de utensilios y limpieza del área</t>
  </si>
  <si>
    <t>Se presta el servicio de cafetería para el personal y visitantes, haciendo uso de equipos eléctricos que requieren energía para la conservación, preparación de alimentos</t>
  </si>
  <si>
    <t>Se utiliza para llevar a cabo labores de limpieza en unidades sanitarias, cafetería, bodegas y áreas comunes</t>
  </si>
  <si>
    <t xml:space="preserve">Se realiza para mantener los espacios con orden y higiene </t>
  </si>
  <si>
    <t>Utilizadopara el almacenamiento temporal de residuos para mantener las instalaciones limpias</t>
  </si>
  <si>
    <t>Se realiza la fumigación en las instalaciones para mantener condiciones higiénicas óptimas</t>
  </si>
  <si>
    <t>Se llevan a cabo actividades de mantenimiento y mejoras en las instalaciones para asegurar su funcionamiento.</t>
  </si>
  <si>
    <t>Se realizan trabajos de mantenimiento y mejoras en las instalaciones con el fin de conservar su buen estado.</t>
  </si>
  <si>
    <t>Se realiza para mantener las instalacionees en optimas condiciones</t>
  </si>
  <si>
    <t>Se utiliza el parque automotor institucional para el transporte de personal, materiales y operaciones diversas</t>
  </si>
  <si>
    <t>Se usa para mantener las instalaciones en buen estado</t>
  </si>
  <si>
    <t xml:space="preserve">Se realiza para garantizar el funcionamiento </t>
  </si>
  <si>
    <t>Se lleva a cabo el mantenimiento del parque automotor institucional para garantizar su operatividad</t>
  </si>
  <si>
    <t xml:space="preserve">Se realiza el matenimiento para asegurar su cumplimiento </t>
  </si>
  <si>
    <t>Se utiliza el mantenimiento de instalaciones y equipos eléctricos y electrónicos para asegurar su correcto funcionamiento</t>
  </si>
  <si>
    <t xml:space="preserve">Se utiliza para el transporte de personal, traslado de materiales y el apoyo en actividades operativas institucionales. </t>
  </si>
  <si>
    <t xml:space="preserve">Se usa para el desplazamiento y tranlado para realizar dieferentes acciones operativas </t>
  </si>
  <si>
    <t xml:space="preserve"> Se realiza para segurar un uso eficiente y sostenible del recurso hídrico, garantizando el cumplimiento de normativas ambientales </t>
  </si>
  <si>
    <t>Se utiliza para el seguimiento y formación para el manejo responsable del recurso hídrico</t>
  </si>
  <si>
    <t>Se realiza con el fin de prevenir su degradación y promover prácticas que contribuyan a la conservación y uso sostenible del mismo.</t>
  </si>
  <si>
    <t xml:space="preserve">Se monitorean y controlan las actividades que afectan la calidad del aire para reducir la emisión de contaminantes. </t>
  </si>
  <si>
    <t>Se realiza el control y seguimiento a las actividades que impactan el recurso aire, con el objetivo de minimizar emisiones contaminantes</t>
  </si>
  <si>
    <t>Se supervisan y controlan las actividades que afectan la calidad del aire, buscando reducir las emisiones contaminantes</t>
  </si>
  <si>
    <t>Se utiliza para la movilizacion en las dieferentes salidas a campo</t>
  </si>
  <si>
    <t>Se lleva a cabo control y seguimiento a actividades relacionadas con el tráfico ilegal, con el propósito de evitar afectaciones al medio ambiente y promover su conservación.</t>
  </si>
  <si>
    <t>Se ejecuta para ayudar a la contribuccion y  protección del entorno</t>
  </si>
  <si>
    <t xml:space="preserve">Se usan materiales didácticos y piezas publicitarias institucionales para apoyar procesos de comunicación y educación. </t>
  </si>
  <si>
    <t>Se recuperan los materiales y piezas publicitarias reutilizándolos, reciclando y manejando bien los residuos</t>
  </si>
  <si>
    <t>Se utiliza para reconocer de forma anticipada variaciones en las condiciones del aire</t>
  </si>
  <si>
    <t xml:space="preserve">Se usa para detectar a tiempo alteraciones en los niveles de calidad del agua </t>
  </si>
  <si>
    <t>Se utiliza para llevar a acabo actividades como monitoreo, investigaciones o otras actividades</t>
  </si>
  <si>
    <t>Se realiza la atención, seguimiento y control de emergencias o desastres presentados para mitigar sus impactos y restablecer las condiciones normales</t>
  </si>
  <si>
    <t>Se llevan a cabo acciones de atención, control y seguimiento ante emergencias o desastres, con el fin de minimizar daños y recuperar las condiciones operativas</t>
  </si>
  <si>
    <t>Se utiliza para  para atender y controlar emergencias o desastres, buscando reducir sus efectos y restaurar la normalidad</t>
  </si>
  <si>
    <t>Se usa  para conservar en buen estado la infraestructura, garantizar la seguridad, y optimizar el funcionamiento de las actividades institucionales.</t>
  </si>
  <si>
    <t xml:space="preserve">Se presenta un aumento en el consumo de m³ de agua en el primer trimestre del año 2025, con una diferencia de 52 m³ entre los meses de enero  y marzo. </t>
  </si>
  <si>
    <t>El alcantarillado funciona de manera conjunta con el suministro de agua, y ambos consumos son registrados a través del sistema que proporciona la empresa restadora del servicio.</t>
  </si>
  <si>
    <t>Durante el primer trimestre del año 2025 se evidenció un incremento en el consumo de energía eléctrica, iniciando con 187,3 kWh/per en enero y aumentando a 247,5 kWh/per en febrero, con una ligera disminución a 242,9 kWh/per en marzo. Esta tendencia refleja un aumento general en el periodo</t>
  </si>
  <si>
    <t>Para el segundo trimestre del año 2025 se presenta una disminución en el consumo de energía entre los meses de abril y mayo. Esta reducción se mantiene en junio con el valor de 192,5 kWh/per, reflejando una mejora en el comportamiento de consumo.</t>
  </si>
  <si>
    <t>El alcantarillado funciona de manera conjunta con el suministro de agua, y ambos consumos son registrados a través del sistema que proporciona la empresa prestadora del servicio.</t>
  </si>
  <si>
    <t xml:space="preserve">Se realiza la implemnetación de las  canecas respectivas </t>
  </si>
  <si>
    <t>Se realiza el monitoreo a indicadores de consumo de m3/mes, a través del registro de información relacionada en los recibos de servicios públicos.</t>
  </si>
  <si>
    <t>Se continuó con la recopilación y análisis de los indicadores de consumo de agua, los datos reflejan una tendencia estable, con ligeras variaciones dentro de los rangos esperados</t>
  </si>
  <si>
    <t>Se realizó seguimiento al consumo eléctrico, promoviendo prácticas de ahorro y uso eficiente de la energía entre el personal.</t>
  </si>
  <si>
    <t>Se desarrollaron acciones comunicacionales enfocadas en la promoción de buenas prácticas para el ahorro y uso eficiente de la energía</t>
  </si>
  <si>
    <t xml:space="preserve">Se verificó el uso adecuado de los elementos de protección personal (EPP) por parte del personal de aseo y mantenimiento. </t>
  </si>
  <si>
    <t>Se realizaron observaciones periódicas y se brindaron recomendaciones cuando fue necesario, garantizando el cumplimiento de las normas de seguridad y prevención de riesgos laborales.</t>
  </si>
  <si>
    <t xml:space="preserve">Se dio continuidad a la implementación del Programa de Manejo Integral de Residuos mediante la recolección, clasificación y disposición adecuada de los residuos generados. </t>
  </si>
  <si>
    <t xml:space="preserve">Se han realizado para el año 2025 liberaciones de animales tratados en el CAV </t>
  </si>
  <si>
    <t xml:space="preserve">Agotamiento del recurso hídrico y afectación al cambio climatico </t>
  </si>
  <si>
    <t xml:space="preserve">Contaminación del Recurso Hídrico  y afectación al cambio climatico </t>
  </si>
  <si>
    <t xml:space="preserve">Contaminación del recurso suelo  y afectación al cambio climatico </t>
  </si>
  <si>
    <t xml:space="preserve">Agotamiento de los recursos naturales  y afectación al cambio climatico </t>
  </si>
  <si>
    <t xml:space="preserve">Reducción al consumo de energía eléctrica  y afectación al cambio climatico </t>
  </si>
  <si>
    <t xml:space="preserve">Agotamiento del recurso hídrico  y afectación al cambio climatico </t>
  </si>
  <si>
    <t xml:space="preserve">Contaminación al recurso hídrico  y afectación al cambio climatico </t>
  </si>
  <si>
    <t xml:space="preserve">Contaminación al recurso aire                                               y afectación al cambio climatico </t>
  </si>
  <si>
    <t xml:space="preserve">Agotamiento de los recursos naturales no renovables  y afectación al cambio climatico </t>
  </si>
  <si>
    <t xml:space="preserve">Contaminación al recurso hídrico y/o suelo  y afectación al cambio climatico </t>
  </si>
  <si>
    <t xml:space="preserve">Medición de la contaminación del aire  y afectación al cambio climatico </t>
  </si>
  <si>
    <t xml:space="preserve">Degradación del suelo  y afectación al cambio climatico </t>
  </si>
  <si>
    <t xml:space="preserve">Afectación al recurso aire  y afectación al cambio climatico </t>
  </si>
  <si>
    <t>Se realizo la  instalación de paneles solares, para disminuir los costos asociados al consumo de energía, aprovechando la luz solar</t>
  </si>
  <si>
    <t>CODIGO: GSGI-SGA-MT-01                                 
  VERSIÓN; 02                
FECHA: 05-08-2025</t>
  </si>
  <si>
    <t>Generación de Residuos de Aparatos Eléctricos y Electrónicos (RAEES)
En caso de desmantelamiento (receptor GNSS, antena GNSS, domo, antena satelital KU, controlador solar MPPT, panel solar, , break, protector contra descargas atmosféricas, entre otros.</t>
  </si>
  <si>
    <t>Contaminación al suelo por inadecuado tratamiento</t>
  </si>
  <si>
    <t>Producción de  plantulas para donaciones y educación ambiental</t>
  </si>
  <si>
    <t>se utiliza paneles solares para el funcionamiento del vivero de producción de plantulas</t>
  </si>
  <si>
    <t>uso del agua para el riego de plantulas</t>
  </si>
  <si>
    <t>se utiliza para el riego de plantulas</t>
  </si>
  <si>
    <t>Recolección de aguas lluvias</t>
  </si>
  <si>
    <t xml:space="preserve">Reducción del consumo de agua  y afectación al cambio climatico </t>
  </si>
  <si>
    <t>Reducción al consumo de agua</t>
  </si>
  <si>
    <t xml:space="preserve">Aplicación de sustancias químicas (pesticidas y fertilizantes) para control de plagas </t>
  </si>
  <si>
    <t>se utiliza para el control de plagas y crecimiento de las plantulas</t>
  </si>
  <si>
    <t>se implementó un sistema de recolección de aguas lluvias para el riego de las plantulas</t>
  </si>
  <si>
    <t>Generación de residuos químicos peligrosos (pesticidas, fertilizantes).</t>
  </si>
  <si>
    <t xml:space="preserve">Contaminación al recurso aire y afectación al individuo                       </t>
  </si>
  <si>
    <t>Disminución de la calidad del aire
Afectación a la salud del individuo por contacto con sustancias químicas</t>
  </si>
  <si>
    <t xml:space="preserve">Contaminación al recurso suelo </t>
  </si>
  <si>
    <t xml:space="preserve">Disminución de la calidad del suelo
</t>
  </si>
  <si>
    <t>se actualiza aspectos e impactos relacionados con la implementación del vivero para producción de plantulas</t>
  </si>
  <si>
    <t>VERSIÓN: 02</t>
  </si>
  <si>
    <t>Se presenta un aumento en el consumo de m³ de agua durante el segundo trimestre del año 2025, siendo este mayor que el registrado en el primer trimestre del mismo año, esto principalmente por el ingreso de contratistas y conveniantes para prestacion de servicios a la Coporación. Se lleva a cabo una estrategia de formación y concienciación para el personal, promoviendo el consumo responsable del agua al utilizar servicios sanitarios y áreas de lavado.</t>
  </si>
  <si>
    <t>Las luminarias que cumplieron su vida útil son depositadas en almacén para ser entregadas en la jornada de recolección de RAES programada para el mes de octubre del año 2025.</t>
  </si>
  <si>
    <t xml:space="preserve">El usón de papel ha disminuido debido a la utilización del SIDCAR para la generación de documentos internos. Se realizan campañas de sensibilización  orientada a reducir el uso dl papel </t>
  </si>
  <si>
    <t>Se programarán  recorridos de inspecciones de los puntos ecológicos.  Se realiza la disposición final en bolsas y posterior recolección por parte de la empresa prestadora del servicio de aseo encargada de su disposición final.</t>
  </si>
  <si>
    <t>Se realiza la disposición final en bolsas y posterior recolección por parte de la empresa prestadora del servicio de aseo encargada de su disposición final</t>
  </si>
  <si>
    <t xml:space="preserve">PROGRAMA DE MANEJO DE SUSTANCIAS QUIMICAS, FDS, EQUIPOS DE PROTECCIÓN PERSONAL
(GUANTES Y TAPABOCAS).
</t>
  </si>
  <si>
    <t xml:space="preserve">se utiliza de manera controlada sólo cuando se hace necesario. Se realzia el manejo de las sustancias quimicas según lo establecido en el procedimiento de manejo de sustancias quimicas. </t>
  </si>
  <si>
    <t>se utiliza de manera controlada sólo cuando se hace necesario. Se realzia el manejo de las sustancias quimicas según lo establecido en el procedimiento de manejo de sustancias quimicas. Se realiza capacitación al personal encargado del área.</t>
  </si>
  <si>
    <t xml:space="preserve">PROGRAMA DE MANEJO DE SUSTANCIAS QUIMICAS, FDS. PROGRAMA DE RESIDUOS PELIGROSOS
</t>
  </si>
  <si>
    <t>No se ha generado residuos en este periodo</t>
  </si>
  <si>
    <t>No se ha generado resiudos en este periodo</t>
  </si>
  <si>
    <t>PROGRAMA DE MANEJO DE SUSTANCIAS QUIMICAS, FDS, PLAN DE MANEJO DE EMERGENCIAS AMBIENTALES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</si>
</sst>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yyyy\-mm\-dd;@"/>
  </numFmts>
  <fonts count="28" x14ac:knownFonts="1">
    <font>
      <sz val="11"/>
      <color theme="1"/>
      <name val="Calibri"/>
      <family val="2"/>
      <scheme val="minor"/>
    </font>
    <font>
      <sz val="10"/>
      <color theme="1"/>
      <name val="Arial"/>
      <family val="2"/>
    </font>
    <font>
      <b/>
      <sz val="10"/>
      <color theme="1"/>
      <name val="Arial"/>
      <family val="2"/>
    </font>
    <font>
      <b/>
      <sz val="9"/>
      <name val="Tahoma"/>
      <family val="2"/>
    </font>
    <font>
      <sz val="9"/>
      <name val="Tahoma"/>
      <family val="2"/>
    </font>
    <font>
      <sz val="11"/>
      <name val="Calibri"/>
      <family val="2"/>
      <scheme val="minor"/>
    </font>
    <font>
      <b/>
      <sz val="10"/>
      <name val="Century Gothic"/>
      <family val="2"/>
    </font>
    <font>
      <b/>
      <sz val="10"/>
      <color indexed="8"/>
      <name val="Arial"/>
      <family val="2"/>
    </font>
    <font>
      <sz val="10"/>
      <color rgb="FF000000"/>
      <name val="Arial"/>
      <family val="2"/>
    </font>
    <font>
      <sz val="10"/>
      <name val="Arial"/>
      <family val="2"/>
    </font>
    <font>
      <b/>
      <sz val="10"/>
      <color indexed="8"/>
      <name val="Century Gothic"/>
      <family val="2"/>
    </font>
    <font>
      <b/>
      <sz val="11"/>
      <name val="Calibri"/>
      <family val="2"/>
      <scheme val="minor"/>
    </font>
    <font>
      <b/>
      <sz val="11"/>
      <color theme="1"/>
      <name val="Calibri"/>
      <family val="2"/>
      <scheme val="minor"/>
    </font>
    <font>
      <sz val="11"/>
      <color theme="1"/>
      <name val="Arial"/>
      <family val="2"/>
    </font>
    <font>
      <sz val="11"/>
      <color rgb="FFFF0000"/>
      <name val="Arial"/>
      <family val="2"/>
    </font>
    <font>
      <b/>
      <sz val="10"/>
      <name val="Arial"/>
      <family val="2"/>
    </font>
    <font>
      <b/>
      <sz val="11"/>
      <color theme="0"/>
      <name val="Arial"/>
      <family val="2"/>
    </font>
    <font>
      <b/>
      <sz val="9"/>
      <color theme="1"/>
      <name val="Arial"/>
      <family val="2"/>
    </font>
    <font>
      <b/>
      <sz val="9"/>
      <name val="Arial"/>
      <family val="2"/>
    </font>
    <font>
      <sz val="9"/>
      <color theme="1"/>
      <name val="Calibri"/>
      <family val="2"/>
      <scheme val="minor"/>
    </font>
    <font>
      <sz val="9"/>
      <color theme="1"/>
      <name val="Arial"/>
      <family val="2"/>
    </font>
    <font>
      <b/>
      <sz val="11"/>
      <color theme="1"/>
      <name val="Arial"/>
      <family val="2"/>
    </font>
    <font>
      <sz val="9"/>
      <name val="Arial"/>
      <family val="2"/>
    </font>
    <font>
      <sz val="10"/>
      <name val="Calibri"/>
      <family val="2"/>
      <scheme val="minor"/>
    </font>
    <font>
      <sz val="10"/>
      <color theme="1"/>
      <name val="Calibri"/>
      <family val="2"/>
      <scheme val="minor"/>
    </font>
    <font>
      <b/>
      <sz val="9"/>
      <color indexed="81"/>
      <name val="Tahoma"/>
      <family val="2"/>
    </font>
    <font>
      <sz val="9"/>
      <color indexed="81"/>
      <name val="Tahoma"/>
      <family val="2"/>
    </font>
    <font>
      <b/>
      <sz val="20"/>
      <color theme="1"/>
      <name val="Calibri"/>
      <family val="2"/>
      <scheme val="minor"/>
    </font>
  </fonts>
  <fills count="21">
    <fill>
      <patternFill patternType="none"/>
    </fill>
    <fill>
      <patternFill patternType="gray125"/>
    </fill>
    <fill>
      <patternFill patternType="solid">
        <fgColor theme="9" tint="0.79995117038483843"/>
        <bgColor indexed="64"/>
      </patternFill>
    </fill>
    <fill>
      <patternFill patternType="solid">
        <fgColor theme="0"/>
        <bgColor indexed="64"/>
      </patternFill>
    </fill>
    <fill>
      <patternFill patternType="solid">
        <fgColor rgb="FF009900"/>
        <bgColor indexed="64"/>
      </patternFill>
    </fill>
    <fill>
      <patternFill patternType="solid">
        <fgColor rgb="FFFFFF00"/>
        <bgColor indexed="64"/>
      </patternFill>
    </fill>
    <fill>
      <patternFill patternType="solid">
        <fgColor rgb="FFED7D31"/>
        <bgColor indexed="64"/>
      </patternFill>
    </fill>
    <fill>
      <patternFill patternType="solid">
        <fgColor rgb="FFC00000"/>
        <bgColor indexed="64"/>
      </patternFill>
    </fill>
    <fill>
      <patternFill patternType="solid">
        <fgColor rgb="FF92D050"/>
        <bgColor indexed="64"/>
      </patternFill>
    </fill>
    <fill>
      <patternFill patternType="solid">
        <fgColor theme="5"/>
        <bgColor indexed="64"/>
      </patternFill>
    </fill>
    <fill>
      <patternFill patternType="solid">
        <fgColor theme="0" tint="-4.9958800012207406E-2"/>
        <bgColor indexed="64"/>
      </patternFill>
    </fill>
    <fill>
      <patternFill patternType="solid">
        <fgColor theme="9" tint="0.39997558519241921"/>
        <bgColor indexed="64"/>
      </patternFill>
    </fill>
    <fill>
      <patternFill patternType="solid">
        <fgColor theme="9" tint="0.59996337778862885"/>
        <bgColor indexed="64"/>
      </patternFill>
    </fill>
    <fill>
      <patternFill patternType="solid">
        <fgColor theme="7" tint="-0.24994659260841701"/>
        <bgColor indexed="64"/>
      </patternFill>
    </fill>
    <fill>
      <patternFill patternType="solid">
        <fgColor rgb="FFFF99CC"/>
        <bgColor indexed="64"/>
      </patternFill>
    </fill>
    <fill>
      <patternFill patternType="solid">
        <fgColor rgb="FF9999FF"/>
        <bgColor indexed="64"/>
      </patternFill>
    </fill>
    <fill>
      <patternFill patternType="solid">
        <fgColor theme="7" tint="0.59996337778862885"/>
        <bgColor indexed="64"/>
      </patternFill>
    </fill>
    <fill>
      <patternFill patternType="solid">
        <fgColor theme="4" tint="0.59996337778862885"/>
        <bgColor indexed="64"/>
      </patternFill>
    </fill>
    <fill>
      <patternFill patternType="solid">
        <fgColor indexed="9"/>
        <bgColor indexed="64"/>
      </patternFill>
    </fill>
    <fill>
      <patternFill patternType="solid">
        <fgColor rgb="FF00B050"/>
        <bgColor indexed="64"/>
      </patternFill>
    </fill>
    <fill>
      <patternFill patternType="solid">
        <fgColor rgb="FFFF0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9" fillId="0" borderId="0"/>
  </cellStyleXfs>
  <cellXfs count="252">
    <xf numFmtId="0" fontId="0" fillId="0" borderId="0" xfId="0"/>
    <xf numFmtId="0" fontId="8" fillId="0" borderId="1" xfId="0" applyFont="1" applyBorder="1" applyAlignment="1">
      <alignment horizontal="justify" vertical="center"/>
    </xf>
    <xf numFmtId="0" fontId="12" fillId="3" borderId="0" xfId="0" applyFont="1" applyFill="1" applyAlignment="1">
      <alignment horizontal="center" vertical="center" wrapText="1"/>
    </xf>
    <xf numFmtId="0" fontId="0" fillId="3" borderId="0" xfId="0" applyFill="1" applyAlignment="1">
      <alignment horizontal="left" vertical="center" wrapText="1"/>
    </xf>
    <xf numFmtId="0" fontId="12" fillId="3" borderId="1" xfId="0" applyFont="1" applyFill="1" applyBorder="1" applyAlignment="1">
      <alignment horizontal="center" vertical="center" wrapText="1"/>
    </xf>
    <xf numFmtId="0" fontId="0" fillId="3" borderId="1" xfId="0" applyFill="1" applyBorder="1" applyAlignment="1">
      <alignment horizontal="justify" vertical="center" wrapText="1"/>
    </xf>
    <xf numFmtId="0" fontId="11" fillId="2"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xf>
    <xf numFmtId="0" fontId="0" fillId="3" borderId="0" xfId="0" applyFill="1"/>
    <xf numFmtId="0" fontId="0" fillId="3" borderId="1" xfId="0" applyFill="1" applyBorder="1" applyAlignment="1">
      <alignment horizontal="left"/>
    </xf>
    <xf numFmtId="0" fontId="0" fillId="3" borderId="1" xfId="0" applyFill="1" applyBorder="1" applyAlignment="1">
      <alignment horizontal="center" vertical="center"/>
    </xf>
    <xf numFmtId="0" fontId="0" fillId="3" borderId="1" xfId="0" quotePrefix="1" applyFill="1" applyBorder="1" applyAlignment="1">
      <alignment horizontal="center" vertical="center"/>
    </xf>
    <xf numFmtId="0" fontId="0" fillId="3" borderId="1" xfId="0" applyFill="1" applyBorder="1" applyAlignment="1">
      <alignment horizontal="center"/>
    </xf>
    <xf numFmtId="0" fontId="8" fillId="3" borderId="1" xfId="0" applyFont="1" applyFill="1" applyBorder="1" applyAlignment="1">
      <alignment horizontal="center"/>
    </xf>
    <xf numFmtId="0" fontId="1" fillId="3" borderId="1" xfId="0" applyFont="1" applyFill="1" applyBorder="1" applyAlignment="1">
      <alignment horizontal="center" wrapText="1"/>
    </xf>
    <xf numFmtId="0" fontId="0" fillId="3" borderId="0" xfId="0" applyFill="1" applyAlignment="1">
      <alignment wrapText="1"/>
    </xf>
    <xf numFmtId="0" fontId="8" fillId="3" borderId="1" xfId="0" applyFont="1" applyFill="1" applyBorder="1" applyAlignment="1">
      <alignment horizontal="left"/>
    </xf>
    <xf numFmtId="0" fontId="0" fillId="3" borderId="1" xfId="0" applyFill="1" applyBorder="1" applyAlignment="1">
      <alignment horizontal="left" vertical="center"/>
    </xf>
    <xf numFmtId="0" fontId="0" fillId="2" borderId="1" xfId="0" applyFill="1" applyBorder="1" applyAlignment="1">
      <alignment horizontal="justify" vertical="center" wrapText="1"/>
    </xf>
    <xf numFmtId="0" fontId="0" fillId="3" borderId="0" xfId="0" applyFill="1" applyAlignment="1">
      <alignment horizontal="justify" vertical="center" wrapText="1"/>
    </xf>
    <xf numFmtId="0" fontId="0" fillId="2" borderId="1" xfId="0" applyFill="1" applyBorder="1" applyAlignment="1">
      <alignment horizontal="justify" vertical="center"/>
    </xf>
    <xf numFmtId="0" fontId="0" fillId="8" borderId="1" xfId="0" applyFill="1" applyBorder="1" applyAlignment="1">
      <alignment horizontal="justify" vertical="center" wrapText="1"/>
    </xf>
    <xf numFmtId="0" fontId="0" fillId="8" borderId="1" xfId="0" applyFill="1" applyBorder="1" applyAlignment="1">
      <alignment horizontal="justify" vertical="center"/>
    </xf>
    <xf numFmtId="0" fontId="0" fillId="4" borderId="1" xfId="0" applyFill="1" applyBorder="1" applyAlignment="1">
      <alignment horizontal="justify" vertical="center" wrapText="1"/>
    </xf>
    <xf numFmtId="0" fontId="0" fillId="4" borderId="1" xfId="0" applyFill="1" applyBorder="1" applyAlignment="1">
      <alignment horizontal="justify" vertical="center"/>
    </xf>
    <xf numFmtId="0" fontId="0" fillId="5" borderId="1" xfId="0" applyFill="1" applyBorder="1" applyAlignment="1">
      <alignment horizontal="justify" vertical="center" wrapText="1"/>
    </xf>
    <xf numFmtId="0" fontId="0" fillId="5" borderId="1" xfId="0" applyFill="1" applyBorder="1" applyAlignment="1">
      <alignment horizontal="justify" vertical="center"/>
    </xf>
    <xf numFmtId="2" fontId="0" fillId="6" borderId="1" xfId="0" applyNumberFormat="1" applyFill="1" applyBorder="1" applyAlignment="1">
      <alignment horizontal="justify" vertical="center" wrapText="1"/>
    </xf>
    <xf numFmtId="0" fontId="0" fillId="7" borderId="1" xfId="0" applyFill="1" applyBorder="1" applyAlignment="1">
      <alignment horizontal="justify" vertical="center" wrapText="1"/>
    </xf>
    <xf numFmtId="0" fontId="1" fillId="0" borderId="1" xfId="0" applyFont="1" applyBorder="1" applyAlignment="1">
      <alignment horizontal="justify" vertical="center"/>
    </xf>
    <xf numFmtId="0" fontId="13" fillId="0" borderId="4" xfId="0" applyFont="1" applyBorder="1"/>
    <xf numFmtId="0" fontId="13" fillId="3" borderId="0" xfId="0" applyFont="1" applyFill="1"/>
    <xf numFmtId="0" fontId="16" fillId="3" borderId="0" xfId="0" applyFont="1" applyFill="1" applyAlignment="1">
      <alignment horizontal="center" vertical="center"/>
    </xf>
    <xf numFmtId="0" fontId="18" fillId="4"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10" borderId="1" xfId="0" applyFont="1" applyFill="1" applyBorder="1" applyAlignment="1">
      <alignment horizontal="center" vertical="center"/>
    </xf>
    <xf numFmtId="0" fontId="20" fillId="0" borderId="1" xfId="0" applyFont="1" applyBorder="1" applyAlignment="1">
      <alignment horizontal="center" wrapText="1"/>
    </xf>
    <xf numFmtId="0" fontId="18" fillId="10" borderId="1" xfId="0" applyFont="1" applyFill="1" applyBorder="1" applyAlignment="1">
      <alignment horizontal="center" vertical="center" wrapText="1"/>
    </xf>
    <xf numFmtId="0" fontId="20" fillId="0" borderId="1" xfId="0" applyFont="1" applyBorder="1" applyAlignment="1">
      <alignment horizontal="center"/>
    </xf>
    <xf numFmtId="0" fontId="17" fillId="2" borderId="1" xfId="0" applyFont="1" applyFill="1" applyBorder="1" applyAlignment="1">
      <alignment horizontal="center" vertical="center"/>
    </xf>
    <xf numFmtId="0" fontId="17" fillId="11" borderId="1" xfId="0" applyFont="1" applyFill="1" applyBorder="1" applyAlignment="1">
      <alignment horizontal="center" vertical="center"/>
    </xf>
    <xf numFmtId="0" fontId="18" fillId="12" borderId="1" xfId="0" applyFont="1" applyFill="1" applyBorder="1" applyAlignment="1">
      <alignment horizontal="center" vertical="center"/>
    </xf>
    <xf numFmtId="0" fontId="0" fillId="3" borderId="5" xfId="0" applyFill="1" applyBorder="1"/>
    <xf numFmtId="0" fontId="0" fillId="3" borderId="6" xfId="0" applyFill="1" applyBorder="1" applyAlignment="1">
      <alignment wrapText="1"/>
    </xf>
    <xf numFmtId="0" fontId="0" fillId="3" borderId="6" xfId="0" applyFill="1" applyBorder="1"/>
    <xf numFmtId="0" fontId="0" fillId="3" borderId="7" xfId="0" applyFill="1" applyBorder="1"/>
    <xf numFmtId="0" fontId="0" fillId="3" borderId="4" xfId="0" applyFill="1" applyBorder="1"/>
    <xf numFmtId="0" fontId="0" fillId="3" borderId="8" xfId="0" applyFill="1" applyBorder="1"/>
    <xf numFmtId="0" fontId="19" fillId="3" borderId="0" xfId="0" applyFont="1" applyFill="1"/>
    <xf numFmtId="0" fontId="0" fillId="3" borderId="9" xfId="0" applyFill="1" applyBorder="1"/>
    <xf numFmtId="0" fontId="0" fillId="3" borderId="10" xfId="0" applyFill="1" applyBorder="1" applyAlignment="1">
      <alignment wrapText="1"/>
    </xf>
    <xf numFmtId="0" fontId="0" fillId="3" borderId="10" xfId="0" applyFill="1" applyBorder="1"/>
    <xf numFmtId="0" fontId="0" fillId="3" borderId="11" xfId="0" applyFill="1" applyBorder="1"/>
    <xf numFmtId="164" fontId="17" fillId="11" borderId="1" xfId="0" applyNumberFormat="1" applyFont="1" applyFill="1" applyBorder="1" applyAlignment="1">
      <alignment horizontal="center" vertical="center"/>
    </xf>
    <xf numFmtId="0" fontId="17" fillId="13" borderId="1" xfId="0" applyFont="1" applyFill="1" applyBorder="1" applyAlignment="1">
      <alignment horizontal="center" vertical="center"/>
    </xf>
    <xf numFmtId="0" fontId="17" fillId="14" borderId="1" xfId="0" applyFont="1" applyFill="1" applyBorder="1" applyAlignment="1">
      <alignment horizontal="center" vertical="center"/>
    </xf>
    <xf numFmtId="0" fontId="17" fillId="15" borderId="1" xfId="0" applyFont="1" applyFill="1" applyBorder="1" applyAlignment="1">
      <alignment horizontal="center" vertical="center"/>
    </xf>
    <xf numFmtId="0" fontId="17" fillId="16" borderId="1" xfId="0" applyFont="1" applyFill="1" applyBorder="1" applyAlignment="1">
      <alignment horizontal="center" vertical="center"/>
    </xf>
    <xf numFmtId="0" fontId="17" fillId="17"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9" fillId="0" borderId="1" xfId="0" applyFont="1" applyBorder="1" applyAlignment="1" applyProtection="1">
      <alignment horizontal="justify" vertical="center"/>
      <protection hidden="1"/>
    </xf>
    <xf numFmtId="0" fontId="1" fillId="3" borderId="0" xfId="0" applyFont="1" applyFill="1" applyAlignment="1">
      <alignment horizontal="justify" vertical="center"/>
    </xf>
    <xf numFmtId="0" fontId="9" fillId="0" borderId="1" xfId="0" applyFont="1" applyBorder="1" applyAlignment="1">
      <alignment horizontal="justify" vertical="center"/>
    </xf>
    <xf numFmtId="0" fontId="12" fillId="3" borderId="0" xfId="0" applyFont="1" applyFill="1" applyAlignment="1">
      <alignment horizontal="center"/>
    </xf>
    <xf numFmtId="0" fontId="1"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pplyProtection="1">
      <alignment horizontal="justify" vertical="center" wrapText="1"/>
      <protection hidden="1"/>
    </xf>
    <xf numFmtId="0" fontId="1" fillId="0" borderId="3" xfId="0" applyFont="1" applyBorder="1" applyAlignment="1">
      <alignment horizontal="justify" vertical="center"/>
    </xf>
    <xf numFmtId="0" fontId="1" fillId="0" borderId="3" xfId="0" applyFont="1" applyBorder="1" applyAlignment="1">
      <alignment horizontal="justify" vertical="center" wrapText="1"/>
    </xf>
    <xf numFmtId="0" fontId="9" fillId="18" borderId="1" xfId="0" applyFont="1" applyFill="1" applyBorder="1" applyAlignment="1">
      <alignment horizontal="justify" vertical="center" wrapText="1"/>
    </xf>
    <xf numFmtId="0" fontId="5" fillId="3" borderId="0" xfId="0" applyFont="1" applyFill="1" applyProtection="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3" borderId="0" xfId="0" applyFont="1" applyFill="1" applyAlignment="1" applyProtection="1">
      <alignment wrapText="1"/>
      <protection locked="0"/>
    </xf>
    <xf numFmtId="0" fontId="5" fillId="3" borderId="0" xfId="0" applyFont="1" applyFill="1" applyAlignment="1" applyProtection="1">
      <alignment horizontal="center" vertical="center"/>
      <protection locked="0"/>
    </xf>
    <xf numFmtId="0" fontId="5" fillId="3" borderId="0" xfId="0" applyFont="1" applyFill="1" applyAlignment="1" applyProtection="1">
      <alignment horizontal="center"/>
      <protection locked="0"/>
    </xf>
    <xf numFmtId="0" fontId="5" fillId="3" borderId="0" xfId="0" applyFont="1" applyFill="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0" fontId="5" fillId="3" borderId="0" xfId="0" applyFont="1" applyFill="1" applyAlignment="1" applyProtection="1">
      <alignment horizontal="justify" vertical="center" wrapText="1"/>
      <protection locked="0"/>
    </xf>
    <xf numFmtId="0" fontId="5" fillId="0" borderId="1" xfId="0" applyFont="1" applyBorder="1" applyAlignment="1" applyProtection="1">
      <alignment horizontal="justify" vertical="center"/>
      <protection locked="0"/>
    </xf>
    <xf numFmtId="0" fontId="8" fillId="3" borderId="0" xfId="0" applyFont="1" applyFill="1" applyAlignment="1">
      <alignment horizontal="justify" vertical="center"/>
    </xf>
    <xf numFmtId="0" fontId="9" fillId="3" borderId="0" xfId="0" applyFont="1" applyFill="1" applyAlignment="1">
      <alignment horizontal="justify" vertical="center"/>
    </xf>
    <xf numFmtId="0" fontId="9" fillId="3" borderId="0" xfId="0" applyFont="1" applyFill="1" applyAlignment="1">
      <alignment horizontal="justify" vertical="center" wrapText="1"/>
    </xf>
    <xf numFmtId="0" fontId="9" fillId="3" borderId="1" xfId="0" applyFont="1" applyFill="1" applyBorder="1" applyAlignment="1">
      <alignment horizontal="justify" vertical="center"/>
    </xf>
    <xf numFmtId="0" fontId="9" fillId="3" borderId="1" xfId="0" applyFont="1" applyFill="1" applyBorder="1" applyAlignment="1">
      <alignment horizontal="justify" vertical="center" wrapText="1"/>
    </xf>
    <xf numFmtId="0" fontId="5" fillId="3" borderId="0" xfId="0" applyFont="1" applyFill="1"/>
    <xf numFmtId="9" fontId="17" fillId="11" borderId="1" xfId="0" applyNumberFormat="1"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5" fillId="0" borderId="0" xfId="0" applyFont="1" applyProtection="1">
      <protection locked="0"/>
    </xf>
    <xf numFmtId="0" fontId="11" fillId="8" borderId="1" xfId="0" applyFont="1" applyFill="1" applyBorder="1" applyAlignment="1">
      <alignment horizontal="center" vertical="center"/>
    </xf>
    <xf numFmtId="0" fontId="23" fillId="0" borderId="1" xfId="0" applyFont="1" applyBorder="1" applyAlignment="1" applyProtection="1">
      <alignment horizontal="justify" vertical="center" wrapText="1"/>
      <protection locked="0"/>
    </xf>
    <xf numFmtId="0" fontId="23" fillId="0" borderId="1" xfId="0" applyFont="1" applyBorder="1" applyAlignment="1">
      <alignment horizontal="justify" vertical="center" wrapText="1"/>
    </xf>
    <xf numFmtId="0" fontId="23" fillId="0" borderId="1" xfId="0" applyFont="1" applyBorder="1" applyAlignment="1" applyProtection="1">
      <alignment horizontal="justify" vertical="center"/>
      <protection locked="0"/>
    </xf>
    <xf numFmtId="0" fontId="23" fillId="3" borderId="1" xfId="0" applyFont="1" applyFill="1" applyBorder="1" applyAlignment="1" applyProtection="1">
      <alignment horizontal="justify" vertical="center"/>
      <protection locked="0"/>
    </xf>
    <xf numFmtId="0" fontId="23" fillId="3" borderId="1" xfId="0" applyFont="1" applyFill="1" applyBorder="1" applyAlignment="1" applyProtection="1">
      <alignment horizontal="justify" vertical="center" wrapText="1"/>
      <protection locked="0"/>
    </xf>
    <xf numFmtId="0" fontId="23" fillId="3" borderId="1" xfId="0" applyFont="1" applyFill="1" applyBorder="1" applyAlignment="1">
      <alignment horizontal="justify" vertical="center" wrapText="1"/>
    </xf>
    <xf numFmtId="0" fontId="23" fillId="3" borderId="1" xfId="0" applyFont="1" applyFill="1" applyBorder="1" applyAlignment="1">
      <alignment horizontal="justify" vertical="center"/>
    </xf>
    <xf numFmtId="0" fontId="24" fillId="3" borderId="0" xfId="0" applyFont="1" applyFill="1"/>
    <xf numFmtId="0" fontId="0" fillId="0" borderId="0" xfId="0" applyAlignment="1">
      <alignment vertical="center"/>
    </xf>
    <xf numFmtId="0" fontId="20" fillId="3" borderId="1"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165" fontId="0" fillId="0" borderId="0" xfId="0" applyNumberFormat="1" applyAlignment="1">
      <alignment horizontal="center" vertical="center"/>
    </xf>
    <xf numFmtId="0" fontId="12" fillId="19" borderId="1" xfId="0" applyFont="1" applyFill="1" applyBorder="1" applyAlignment="1">
      <alignment horizontal="center" vertical="center"/>
    </xf>
    <xf numFmtId="0" fontId="7" fillId="19" borderId="2" xfId="0" applyFont="1" applyFill="1" applyBorder="1" applyAlignment="1" applyProtection="1">
      <alignment horizontal="center" vertical="center"/>
      <protection hidden="1"/>
    </xf>
    <xf numFmtId="0" fontId="7" fillId="19" borderId="3" xfId="0" quotePrefix="1" applyFont="1" applyFill="1" applyBorder="1" applyAlignment="1" applyProtection="1">
      <alignment horizontal="center" vertical="center" wrapText="1"/>
      <protection hidden="1"/>
    </xf>
    <xf numFmtId="0" fontId="10" fillId="19" borderId="1" xfId="0" applyFont="1" applyFill="1" applyBorder="1" applyAlignment="1" applyProtection="1">
      <alignment horizontal="center" vertical="center" textRotation="90" wrapText="1"/>
      <protection locked="0"/>
    </xf>
    <xf numFmtId="0" fontId="6" fillId="19" borderId="1" xfId="0" applyFont="1" applyFill="1" applyBorder="1" applyAlignment="1" applyProtection="1">
      <alignment horizontal="center" vertical="center" wrapText="1"/>
      <protection locked="0"/>
    </xf>
    <xf numFmtId="0" fontId="6" fillId="19" borderId="1" xfId="0" applyFont="1" applyFill="1" applyBorder="1" applyAlignment="1" applyProtection="1">
      <alignment horizontal="center" vertical="center" textRotation="90" wrapText="1"/>
      <protection locked="0"/>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0" fontId="5" fillId="3" borderId="1" xfId="0" applyFont="1" applyFill="1" applyBorder="1" applyAlignment="1" applyProtection="1">
      <alignment horizontal="justify" vertical="center" wrapText="1"/>
      <protection locked="0"/>
    </xf>
    <xf numFmtId="0" fontId="5" fillId="3" borderId="1" xfId="0"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5" fillId="3" borderId="1" xfId="0" applyFont="1" applyFill="1" applyBorder="1" applyAlignment="1" applyProtection="1">
      <alignment horizontal="justify" vertical="center"/>
      <protection locked="0"/>
    </xf>
    <xf numFmtId="0" fontId="5" fillId="3" borderId="1" xfId="0" applyFont="1" applyFill="1" applyBorder="1" applyProtection="1">
      <protection locked="0"/>
    </xf>
    <xf numFmtId="0" fontId="23" fillId="0" borderId="1" xfId="0" applyFont="1" applyBorder="1" applyAlignment="1" applyProtection="1">
      <alignment horizontal="center" vertical="center" wrapText="1"/>
      <protection locked="0"/>
    </xf>
    <xf numFmtId="0" fontId="0" fillId="0" borderId="0" xfId="0" applyAlignment="1">
      <alignment horizontal="center"/>
    </xf>
    <xf numFmtId="0" fontId="6" fillId="19" borderId="1" xfId="0" applyFont="1" applyFill="1" applyBorder="1" applyAlignment="1" applyProtection="1">
      <alignment vertical="center" wrapText="1"/>
      <protection locked="0"/>
    </xf>
    <xf numFmtId="0" fontId="5" fillId="3" borderId="1" xfId="0" applyFont="1" applyFill="1" applyBorder="1" applyAlignment="1" applyProtection="1">
      <alignment horizontal="center" vertical="center" wrapText="1"/>
      <protection locked="0"/>
    </xf>
    <xf numFmtId="0" fontId="11" fillId="3" borderId="1" xfId="0" applyFont="1" applyFill="1" applyBorder="1" applyAlignment="1">
      <alignment horizontal="center" vertical="center" wrapText="1"/>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justify" vertical="center"/>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wrapText="1"/>
      <protection locked="0"/>
    </xf>
    <xf numFmtId="0" fontId="5" fillId="0" borderId="0" xfId="0" applyFont="1" applyFill="1" applyAlignment="1" applyProtection="1">
      <alignment horizontal="center" vertical="center" wrapText="1"/>
      <protection locked="0"/>
    </xf>
    <xf numFmtId="0" fontId="5" fillId="0" borderId="0" xfId="0" applyFont="1" applyFill="1" applyProtection="1">
      <protection locked="0"/>
    </xf>
    <xf numFmtId="0" fontId="5" fillId="3" borderId="1" xfId="0" applyFont="1" applyFill="1" applyBorder="1" applyAlignment="1" applyProtection="1">
      <alignment horizontal="justify" vertical="center" wrapText="1"/>
      <protection locked="0"/>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5" fillId="3" borderId="1" xfId="0" applyFont="1" applyFill="1" applyBorder="1" applyAlignment="1" applyProtection="1">
      <alignment horizontal="justify" vertical="center" wrapText="1"/>
      <protection locked="0"/>
    </xf>
    <xf numFmtId="0" fontId="0" fillId="0" borderId="1" xfId="0" applyBorder="1" applyAlignment="1">
      <alignment horizontal="center" vertical="center"/>
    </xf>
    <xf numFmtId="0" fontId="27" fillId="0" borderId="1" xfId="0" applyFont="1" applyBorder="1" applyAlignment="1">
      <alignment horizontal="center" vertical="center" wrapText="1"/>
    </xf>
    <xf numFmtId="0" fontId="6" fillId="19" borderId="3" xfId="0" applyFont="1" applyFill="1" applyBorder="1" applyAlignment="1" applyProtection="1">
      <alignment horizontal="center" vertical="center" wrapText="1"/>
      <protection locked="0"/>
    </xf>
    <xf numFmtId="0" fontId="6" fillId="19" borderId="12" xfId="0" applyFont="1" applyFill="1" applyBorder="1" applyAlignment="1" applyProtection="1">
      <alignment horizontal="center" vertical="center" wrapText="1"/>
      <protection locked="0"/>
    </xf>
    <xf numFmtId="0" fontId="6" fillId="19" borderId="2" xfId="0" applyFont="1" applyFill="1" applyBorder="1" applyAlignment="1" applyProtection="1">
      <alignment horizontal="center" vertical="center" wrapText="1"/>
      <protection locked="0"/>
    </xf>
    <xf numFmtId="0" fontId="6" fillId="19" borderId="13" xfId="0" applyFont="1" applyFill="1" applyBorder="1" applyAlignment="1" applyProtection="1">
      <alignment horizontal="center" vertical="center" wrapText="1"/>
      <protection locked="0"/>
    </xf>
    <xf numFmtId="0" fontId="6" fillId="19" borderId="14" xfId="0" applyFont="1" applyFill="1" applyBorder="1" applyAlignment="1" applyProtection="1">
      <alignment horizontal="center" vertical="center" wrapText="1"/>
      <protection locked="0"/>
    </xf>
    <xf numFmtId="0" fontId="6" fillId="19" borderId="2" xfId="0" applyFont="1" applyFill="1" applyBorder="1" applyAlignment="1" applyProtection="1">
      <alignment horizontal="center" vertical="center"/>
      <protection locked="0"/>
    </xf>
    <xf numFmtId="0" fontId="6" fillId="19" borderId="14" xfId="0" applyFont="1" applyFill="1" applyBorder="1" applyAlignment="1" applyProtection="1">
      <alignment horizontal="center" vertical="center"/>
      <protection locked="0"/>
    </xf>
    <xf numFmtId="0" fontId="6" fillId="19" borderId="3" xfId="0" applyFont="1" applyFill="1" applyBorder="1" applyAlignment="1" applyProtection="1">
      <alignment horizontal="center" vertical="center" textRotation="90" wrapText="1"/>
      <protection locked="0"/>
    </xf>
    <xf numFmtId="0" fontId="6" fillId="19" borderId="12" xfId="0" applyFont="1" applyFill="1" applyBorder="1" applyAlignment="1" applyProtection="1">
      <alignment horizontal="center" vertical="center" textRotation="90" wrapText="1"/>
      <protection locked="0"/>
    </xf>
    <xf numFmtId="0" fontId="6" fillId="19" borderId="5" xfId="0" applyFont="1" applyFill="1" applyBorder="1" applyAlignment="1" applyProtection="1">
      <alignment horizontal="center" vertical="center" wrapText="1"/>
      <protection locked="0"/>
    </xf>
    <xf numFmtId="0" fontId="6" fillId="19" borderId="6" xfId="0" applyFont="1" applyFill="1" applyBorder="1" applyAlignment="1" applyProtection="1">
      <alignment horizontal="center" vertical="center" wrapText="1"/>
      <protection locked="0"/>
    </xf>
    <xf numFmtId="0" fontId="6" fillId="19" borderId="7"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justify" vertical="center" wrapText="1"/>
      <protection locked="0"/>
    </xf>
    <xf numFmtId="0" fontId="11" fillId="20" borderId="5" xfId="0" applyFont="1" applyFill="1" applyBorder="1" applyAlignment="1" applyProtection="1">
      <alignment horizontal="center" vertical="center" wrapText="1"/>
      <protection locked="0"/>
    </xf>
    <xf numFmtId="0" fontId="11" fillId="20" borderId="7" xfId="0" applyFont="1" applyFill="1" applyBorder="1" applyAlignment="1" applyProtection="1">
      <alignment horizontal="center" vertical="center" wrapText="1"/>
      <protection locked="0"/>
    </xf>
    <xf numFmtId="0" fontId="11" fillId="20" borderId="9" xfId="0" applyFont="1" applyFill="1" applyBorder="1" applyAlignment="1" applyProtection="1">
      <alignment horizontal="center" vertical="center" wrapText="1"/>
      <protection locked="0"/>
    </xf>
    <xf numFmtId="0" fontId="11" fillId="20" borderId="1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5" fillId="3" borderId="1" xfId="0" applyFont="1" applyFill="1" applyBorder="1" applyAlignment="1" applyProtection="1">
      <alignment horizontal="justify" wrapText="1"/>
      <protection locked="0"/>
    </xf>
    <xf numFmtId="0" fontId="5" fillId="3"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wrapText="1"/>
      <protection locked="0"/>
    </xf>
    <xf numFmtId="0" fontId="5" fillId="3" borderId="1" xfId="0" applyFont="1" applyFill="1" applyBorder="1" applyAlignment="1" applyProtection="1">
      <alignment horizontal="justify" vertical="center"/>
      <protection locked="0"/>
    </xf>
    <xf numFmtId="0" fontId="5" fillId="3"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justify" vertical="center" wrapText="1"/>
      <protection locked="0"/>
    </xf>
    <xf numFmtId="0" fontId="13" fillId="0" borderId="5" xfId="0" applyFont="1" applyBorder="1" applyAlignment="1">
      <alignment horizontal="center"/>
    </xf>
    <xf numFmtId="0" fontId="13" fillId="0" borderId="4" xfId="0" applyFont="1" applyBorder="1" applyAlignment="1">
      <alignment horizontal="center"/>
    </xf>
    <xf numFmtId="0" fontId="13" fillId="0" borderId="9" xfId="0" applyFont="1" applyBorder="1" applyAlignment="1">
      <alignment horizontal="center"/>
    </xf>
    <xf numFmtId="0" fontId="22" fillId="3" borderId="2"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0" fillId="3" borderId="3" xfId="0" applyFill="1" applyBorder="1" applyAlignment="1">
      <alignment horizontal="justify" vertical="center" wrapText="1"/>
    </xf>
    <xf numFmtId="0" fontId="0" fillId="3" borderId="15" xfId="0" applyFill="1" applyBorder="1" applyAlignment="1">
      <alignment horizontal="justify" vertical="center" wrapText="1"/>
    </xf>
    <xf numFmtId="0" fontId="0" fillId="3" borderId="12" xfId="0" applyFill="1" applyBorder="1" applyAlignment="1">
      <alignment horizontal="justify" vertical="center" wrapText="1"/>
    </xf>
    <xf numFmtId="0" fontId="0" fillId="3" borderId="1" xfId="0" applyFill="1" applyBorder="1" applyAlignment="1">
      <alignment horizontal="justify"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7" fillId="19" borderId="5" xfId="0" applyFont="1" applyFill="1" applyBorder="1" applyAlignment="1" applyProtection="1">
      <alignment horizontal="center" vertical="center" wrapText="1"/>
      <protection hidden="1"/>
    </xf>
    <xf numFmtId="0" fontId="7" fillId="19" borderId="7" xfId="0" applyFont="1" applyFill="1" applyBorder="1" applyAlignment="1" applyProtection="1">
      <alignment horizontal="center" vertical="center" wrapText="1"/>
      <protection hidden="1"/>
    </xf>
    <xf numFmtId="0" fontId="7" fillId="19" borderId="4" xfId="0" applyFont="1" applyFill="1" applyBorder="1" applyAlignment="1" applyProtection="1">
      <alignment horizontal="center" vertical="center" wrapText="1"/>
      <protection hidden="1"/>
    </xf>
    <xf numFmtId="0" fontId="7" fillId="19" borderId="8" xfId="0" applyFont="1" applyFill="1" applyBorder="1" applyAlignment="1" applyProtection="1">
      <alignment horizontal="center" vertical="center" wrapText="1"/>
      <protection hidden="1"/>
    </xf>
    <xf numFmtId="0" fontId="2" fillId="19" borderId="3" xfId="0" applyFont="1" applyFill="1" applyBorder="1" applyAlignment="1">
      <alignment horizontal="center" vertical="center" wrapText="1"/>
    </xf>
    <xf numFmtId="0" fontId="2" fillId="19" borderId="15"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7" fillId="19" borderId="3" xfId="0" applyFont="1" applyFill="1" applyBorder="1" applyAlignment="1" applyProtection="1">
      <alignment horizontal="center" vertical="center" wrapText="1"/>
      <protection hidden="1"/>
    </xf>
    <xf numFmtId="0" fontId="7" fillId="19" borderId="15" xfId="0" applyFont="1" applyFill="1" applyBorder="1" applyAlignment="1" applyProtection="1">
      <alignment horizontal="center" vertical="center" wrapText="1"/>
      <protection hidden="1"/>
    </xf>
    <xf numFmtId="0" fontId="7" fillId="19" borderId="1" xfId="0" applyFont="1" applyFill="1" applyBorder="1" applyAlignment="1" applyProtection="1">
      <alignment horizontal="center" vertical="center" wrapText="1"/>
      <protection hidden="1"/>
    </xf>
    <xf numFmtId="0" fontId="15" fillId="19" borderId="3" xfId="0" applyFont="1" applyFill="1" applyBorder="1" applyAlignment="1">
      <alignment horizontal="center" vertical="center" wrapText="1"/>
    </xf>
    <xf numFmtId="0" fontId="15" fillId="19" borderId="12" xfId="0" applyFont="1" applyFill="1" applyBorder="1" applyAlignment="1">
      <alignment horizontal="center" vertical="center" wrapText="1"/>
    </xf>
    <xf numFmtId="0" fontId="22" fillId="3" borderId="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4" xfId="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21" fillId="3" borderId="13" xfId="0" applyFont="1" applyFill="1" applyBorder="1" applyAlignment="1">
      <alignment horizontal="center"/>
    </xf>
    <xf numFmtId="0" fontId="21" fillId="3" borderId="14" xfId="0" applyFont="1" applyFill="1" applyBorder="1" applyAlignment="1">
      <alignment horizontal="center"/>
    </xf>
    <xf numFmtId="0" fontId="12" fillId="3" borderId="0" xfId="0" applyFont="1" applyFill="1" applyAlignment="1">
      <alignment horizontal="center"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1" xfId="0" applyFont="1" applyBorder="1" applyAlignment="1">
      <alignment horizontal="center" vertical="center"/>
    </xf>
    <xf numFmtId="0" fontId="22" fillId="3" borderId="1"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14" xfId="0" applyFont="1" applyFill="1" applyBorder="1" applyAlignment="1">
      <alignment horizontal="center" vertical="center" wrapText="1"/>
    </xf>
    <xf numFmtId="0" fontId="12" fillId="11" borderId="2" xfId="0" applyFont="1" applyFill="1" applyBorder="1" applyAlignment="1">
      <alignment horizontal="center" wrapText="1"/>
    </xf>
    <xf numFmtId="0" fontId="12" fillId="11" borderId="13" xfId="0" applyFont="1" applyFill="1" applyBorder="1" applyAlignment="1">
      <alignment horizontal="center" wrapText="1"/>
    </xf>
    <xf numFmtId="0" fontId="12" fillId="11" borderId="14" xfId="0" applyFont="1" applyFill="1" applyBorder="1" applyAlignment="1">
      <alignment horizontal="center" wrapText="1"/>
    </xf>
    <xf numFmtId="0" fontId="12" fillId="11" borderId="2" xfId="0" applyFont="1" applyFill="1" applyBorder="1" applyAlignment="1">
      <alignment horizontal="center"/>
    </xf>
    <xf numFmtId="0" fontId="12" fillId="11" borderId="13" xfId="0" applyFont="1" applyFill="1" applyBorder="1" applyAlignment="1">
      <alignment horizontal="center"/>
    </xf>
    <xf numFmtId="0" fontId="12" fillId="11" borderId="14" xfId="0" applyFont="1" applyFill="1" applyBorder="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0" fillId="0" borderId="1" xfId="0" applyBorder="1" applyAlignment="1">
      <alignment vertical="center"/>
    </xf>
    <xf numFmtId="0" fontId="0" fillId="0" borderId="1" xfId="0" applyBorder="1" applyAlignment="1">
      <alignment horizontal="justify" vertical="center" wrapText="1"/>
    </xf>
    <xf numFmtId="0" fontId="0" fillId="0" borderId="0" xfId="0" applyAlignment="1">
      <alignment horizontal="justify" vertical="center" wrapText="1"/>
    </xf>
    <xf numFmtId="0" fontId="1" fillId="3"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2" fillId="19" borderId="1" xfId="0" applyFont="1" applyFill="1" applyBorder="1" applyAlignment="1">
      <alignment horizontal="left" vertical="center"/>
    </xf>
    <xf numFmtId="0" fontId="12" fillId="19" borderId="1" xfId="0" applyFont="1" applyFill="1" applyBorder="1" applyAlignment="1">
      <alignment horizontal="center" vertical="center"/>
    </xf>
    <xf numFmtId="0" fontId="5" fillId="5" borderId="1" xfId="0" applyFont="1" applyFill="1" applyBorder="1" applyAlignment="1" applyProtection="1">
      <alignment horizontal="center" vertical="center"/>
      <protection locked="0"/>
    </xf>
  </cellXfs>
  <cellStyles count="2">
    <cellStyle name="Normal" xfId="0" builtinId="0"/>
    <cellStyle name="Normal 7" xfId="1"/>
  </cellStyles>
  <dxfs count="47">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
      <fill>
        <patternFill>
          <bgColor theme="9" tint="0.79995117038483843"/>
        </patternFill>
      </fill>
    </dxf>
    <dxf>
      <fill>
        <patternFill>
          <bgColor rgb="FF92D050"/>
        </patternFill>
      </fill>
    </dxf>
    <dxf>
      <fill>
        <patternFill>
          <bgColor rgb="FF00B050"/>
        </patternFill>
      </fill>
    </dxf>
    <dxf>
      <fill>
        <patternFill>
          <bgColor rgb="FFFFFF00"/>
        </patternFill>
      </fill>
    </dxf>
    <dxf>
      <fill>
        <patternFill>
          <bgColor rgb="FFFF66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kern="1200" cap="all" spc="50" baseline="0">
                <a:solidFill>
                  <a:schemeClr val="tx1">
                    <a:lumMod val="65000"/>
                    <a:lumOff val="35000"/>
                  </a:schemeClr>
                </a:solidFill>
                <a:latin typeface="+mn-lt"/>
                <a:ea typeface="+mn-ea"/>
                <a:cs typeface="+mn-cs"/>
              </a:defRPr>
            </a:pPr>
            <a:r>
              <a:rPr lang="en-US"/>
              <a:t>% DE impactos ambientales CORPORATIVOS</a:t>
            </a:r>
          </a:p>
        </c:rich>
      </c:tx>
      <c:overlay val="0"/>
      <c:spPr>
        <a:noFill/>
        <a:ln w="6350">
          <a:noFill/>
        </a:ln>
        <a:effectLst/>
      </c:spPr>
    </c:title>
    <c:autoTitleDeleted val="0"/>
    <c:plotArea>
      <c:layout>
        <c:manualLayout>
          <c:layoutTarget val="inner"/>
          <c:xMode val="edge"/>
          <c:yMode val="edge"/>
          <c:x val="0.23175000000000001"/>
          <c:y val="9.325E-2"/>
          <c:w val="0.58025000000000004"/>
          <c:h val="0.79900000000000004"/>
        </c:manualLayout>
      </c:layout>
      <c:doughnutChart>
        <c:varyColors val="1"/>
        <c:ser>
          <c:idx val="0"/>
          <c:order val="0"/>
          <c:tx>
            <c:strRef>
              <c:f>'Anexo4_Análisis Cuantitativo'!$B$10</c:f>
              <c:strCache>
                <c:ptCount val="1"/>
                <c:pt idx="0">
                  <c:v>PORCENTAJE</c:v>
                </c:pt>
              </c:strCache>
            </c:strRef>
          </c:tx>
          <c:dPt>
            <c:idx val="0"/>
            <c:bubble3D val="0"/>
            <c:spPr>
              <a:solidFill>
                <a:srgbClr val="0099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7C8-456B-A232-F887D22BEF77}"/>
              </c:ext>
            </c:extLst>
          </c:dPt>
          <c:dPt>
            <c:idx val="1"/>
            <c:bubble3D val="0"/>
            <c:spPr>
              <a:solidFill>
                <a:srgbClr val="92D05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7C8-456B-A232-F887D22BEF77}"/>
              </c:ext>
            </c:extLst>
          </c:dPt>
          <c:dPt>
            <c:idx val="2"/>
            <c:bubble3D val="0"/>
            <c:spPr>
              <a:solidFill>
                <a:schemeClr val="accent6">
                  <a:lumMod val="40000"/>
                  <a:lumOff val="60000"/>
                </a:schemeClr>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7C8-456B-A232-F887D22BEF77}"/>
              </c:ext>
            </c:extLst>
          </c:dPt>
          <c:dPt>
            <c:idx val="3"/>
            <c:bubble3D val="0"/>
            <c:spPr>
              <a:solidFill>
                <a:srgbClr val="C000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7C8-456B-A232-F887D22BEF77}"/>
              </c:ext>
            </c:extLst>
          </c:dPt>
          <c:dPt>
            <c:idx val="4"/>
            <c:bubble3D val="0"/>
            <c:spPr>
              <a:solidFill>
                <a:srgbClr val="ED7D31"/>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97C8-456B-A232-F887D22BEF77}"/>
              </c:ext>
            </c:extLst>
          </c:dPt>
          <c:dPt>
            <c:idx val="5"/>
            <c:bubble3D val="0"/>
            <c:spPr>
              <a:solidFill>
                <a:srgbClr val="FFFF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97C8-456B-A232-F887D22BEF77}"/>
              </c:ext>
            </c:extLst>
          </c:dPt>
          <c:dLbls>
            <c:dLbl>
              <c:idx val="0"/>
              <c:layout>
                <c:manualLayout>
                  <c:x val="-1.95E-2"/>
                  <c:y val="-3.15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7C8-456B-A232-F887D22BEF77}"/>
                </c:ext>
              </c:extLst>
            </c:dLbl>
            <c:dLbl>
              <c:idx val="1"/>
              <c:layout>
                <c:manualLayout>
                  <c:x val="4.0000000000000001E-3"/>
                  <c:y val="2.125000000000000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7C8-456B-A232-F887D22BEF77}"/>
                </c:ext>
              </c:extLst>
            </c:dLbl>
            <c:dLbl>
              <c:idx val="4"/>
              <c:layout>
                <c:manualLayout>
                  <c:x val="6.2500000000000003E-3"/>
                  <c:y val="-1.0500000000000001E-2"/>
                </c:manualLayout>
              </c:layout>
              <c:tx>
                <c:rich>
                  <a:bodyPr/>
                  <a:lstStyle/>
                  <a:p>
                    <a:fld id="{533B8406-2FB6-4540-B221-9070212B811A}" type="PERCENTAGE">
                      <a:rPr lang="en-US"/>
                      <a:pPr/>
                      <a:t>[PORCENTAJE]</a:t>
                    </a:fld>
                    <a:endParaRPr lang="en-US"/>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7C8-456B-A232-F887D22BEF77}"/>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solidFill>
                    <a:schemeClr val="tx1">
                      <a:lumMod val="35000"/>
                      <a:lumOff val="65000"/>
                    </a:schemeClr>
                  </a:solidFill>
                  <a:round/>
                </a:ln>
                <a:effectLst/>
              </c:spPr>
            </c:leaderLines>
            <c:extLst>
              <c:ext xmlns:c15="http://schemas.microsoft.com/office/drawing/2012/chart" uri="{CE6537A1-D6FC-4f65-9D91-7224C49458BB}"/>
            </c:extLst>
          </c:dLbls>
          <c:cat>
            <c:strRef>
              <c:f>'Anexo4_Análisis Cuantitativo'!$C$7:$H$7</c:f>
              <c:strCache>
                <c:ptCount val="6"/>
                <c:pt idx="0">
                  <c:v>IA +ALTO</c:v>
                </c:pt>
                <c:pt idx="1">
                  <c:v>IA +MODERADO</c:v>
                </c:pt>
                <c:pt idx="2">
                  <c:v>IA +BAJO</c:v>
                </c:pt>
                <c:pt idx="3">
                  <c:v>IA - ALTO</c:v>
                </c:pt>
                <c:pt idx="4">
                  <c:v>IA - MODERADO</c:v>
                </c:pt>
                <c:pt idx="5">
                  <c:v>IA - BAJO</c:v>
                </c:pt>
              </c:strCache>
            </c:strRef>
          </c:cat>
          <c:val>
            <c:numRef>
              <c:f>'Anexo4_Análisis Cuantitativo'!$C$10:$H$10</c:f>
              <c:numCache>
                <c:formatCode>0.0%</c:formatCode>
                <c:ptCount val="6"/>
                <c:pt idx="0">
                  <c:v>2.3809523809523808E-2</c:v>
                </c:pt>
                <c:pt idx="1">
                  <c:v>0</c:v>
                </c:pt>
                <c:pt idx="2">
                  <c:v>9.5238095238095233E-2</c:v>
                </c:pt>
                <c:pt idx="3">
                  <c:v>7.1428571428571425E-2</c:v>
                </c:pt>
                <c:pt idx="4">
                  <c:v>9.5238095238095233E-2</c:v>
                </c:pt>
                <c:pt idx="5">
                  <c:v>0.7142857142857143</c:v>
                </c:pt>
              </c:numCache>
            </c:numRef>
          </c:val>
          <c:extLst>
            <c:ext xmlns:c16="http://schemas.microsoft.com/office/drawing/2014/chart" uri="{C3380CC4-5D6E-409C-BE32-E72D297353CC}">
              <c16:uniqueId val="{0000000C-8F24-473D-919B-9765B6F23D80}"/>
            </c:ext>
          </c:extLst>
        </c:ser>
        <c:dLbls>
          <c:showLegendKey val="0"/>
          <c:showVal val="0"/>
          <c:showCatName val="0"/>
          <c:showSerName val="0"/>
          <c:showPercent val="1"/>
          <c:showBubbleSize val="0"/>
          <c:showLeaderLines val="1"/>
        </c:dLbls>
        <c:firstSliceAng val="0"/>
        <c:holeSize val="50"/>
      </c:doughnutChart>
      <c:spPr>
        <a:noFill/>
        <a:ln w="6350">
          <a:noFill/>
        </a:ln>
        <a:effectLst/>
      </c:spPr>
    </c:plotArea>
    <c:legend>
      <c:legendPos val="t"/>
      <c:layout>
        <c:manualLayout>
          <c:xMode val="edge"/>
          <c:yMode val="edge"/>
          <c:x val="4.2999999999999997E-2"/>
          <c:y val="0.872"/>
          <c:w val="0.9355"/>
          <c:h val="9.375E-2"/>
        </c:manualLayout>
      </c:layout>
      <c:overlay val="0"/>
      <c:spPr>
        <a:noFill/>
        <a:ln w="6350">
          <a:noFill/>
        </a:ln>
        <a:effectLst/>
      </c:spPr>
      <c:txPr>
        <a:bodyPr rot="0" spcFirstLastPara="1" vertOverflow="ellipsis" vert="horz" wrap="square" anchor="ctr" anchorCtr="1"/>
        <a:lstStyle/>
        <a:p>
          <a:pPr algn="ct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a:pPr>
            <a:r>
              <a:rPr lang="en-US" sz="1100" b="1" i="0" u="none" baseline="0">
                <a:solidFill>
                  <a:schemeClr val="tx1">
                    <a:lumMod val="65000"/>
                    <a:lumOff val="35000"/>
                  </a:schemeClr>
                </a:solidFill>
                <a:latin typeface="+mn-lt"/>
                <a:ea typeface="+mn-ea"/>
                <a:cs typeface="+mn-cs"/>
              </a:rPr>
              <a:t>RAF </a:t>
            </a:r>
            <a:r>
              <a:rPr lang="en-US" sz="1100" b="1" i="0" u="none" cap="all" baseline="0">
                <a:solidFill>
                  <a:schemeClr val="tx1">
                    <a:lumMod val="65000"/>
                    <a:lumOff val="35000"/>
                  </a:schemeClr>
                </a:solidFill>
                <a:latin typeface="+mn-lt"/>
                <a:ea typeface="+mn-ea"/>
                <a:cs typeface="+mn-cs"/>
              </a:rPr>
              <a:t>Sede Central</a:t>
            </a:r>
          </a:p>
        </c:rich>
      </c:tx>
      <c:overlay val="0"/>
      <c:spPr>
        <a:noFill/>
        <a:ln w="6350">
          <a:noFill/>
        </a:ln>
        <a:effectLst/>
      </c:spPr>
    </c:title>
    <c:autoTitleDeleted val="0"/>
    <c:view3D>
      <c:rotX val="15"/>
      <c:rotY val="20"/>
      <c:depthPercent val="100"/>
      <c:rAngAx val="1"/>
    </c:view3D>
    <c:floor>
      <c:thickness val="0"/>
      <c:spPr>
        <a:noFill/>
        <a:ln w="6350">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6.8750000000000006E-2"/>
          <c:y val="0.14699999999999999"/>
          <c:w val="0.72899999999999998"/>
          <c:h val="0.66425000000000001"/>
        </c:manualLayout>
      </c:layout>
      <c:bar3DChart>
        <c:barDir val="col"/>
        <c:grouping val="standard"/>
        <c:varyColors val="0"/>
        <c:ser>
          <c:idx val="0"/>
          <c:order val="0"/>
          <c:tx>
            <c:strRef>
              <c:f>'Anexo4_Análisis Cuantitativo'!$L$8</c:f>
              <c:strCache>
                <c:ptCount val="1"/>
                <c:pt idx="0">
                  <c:v>RAF Sede Central</c:v>
                </c:pt>
              </c:strCache>
            </c:strRef>
          </c:tx>
          <c:spPr>
            <a:solidFill>
              <a:schemeClr val="accent1"/>
            </a:solidFill>
            <a:ln w="6350">
              <a:noFill/>
            </a:ln>
            <a:effectLst/>
            <a:sp3d/>
          </c:spPr>
          <c:invertIfNegative val="0"/>
          <c:dPt>
            <c:idx val="0"/>
            <c:invertIfNegative val="0"/>
            <c:bubble3D val="0"/>
            <c:spPr>
              <a:solidFill>
                <a:schemeClr val="accent1">
                  <a:lumMod val="40000"/>
                  <a:lumOff val="60000"/>
                </a:schemeClr>
              </a:solidFill>
              <a:ln w="6350">
                <a:noFill/>
              </a:ln>
              <a:effectLst/>
              <a:sp3d/>
            </c:spPr>
            <c:extLst>
              <c:ext xmlns:c16="http://schemas.microsoft.com/office/drawing/2014/chart" uri="{C3380CC4-5D6E-409C-BE32-E72D297353CC}">
                <c16:uniqueId val="{00000001-27D0-4D37-93EF-7CFEE098F038}"/>
              </c:ext>
            </c:extLst>
          </c:dPt>
          <c:dPt>
            <c:idx val="1"/>
            <c:invertIfNegative val="0"/>
            <c:bubble3D val="0"/>
            <c:spPr>
              <a:solidFill>
                <a:srgbClr val="FF99CC"/>
              </a:solidFill>
              <a:ln w="6350">
                <a:noFill/>
              </a:ln>
              <a:effectLst/>
              <a:sp3d/>
            </c:spPr>
            <c:extLst>
              <c:ext xmlns:c16="http://schemas.microsoft.com/office/drawing/2014/chart" uri="{C3380CC4-5D6E-409C-BE32-E72D297353CC}">
                <c16:uniqueId val="{00000003-27D0-4D37-93EF-7CFEE098F038}"/>
              </c:ext>
            </c:extLst>
          </c:dPt>
          <c:dPt>
            <c:idx val="2"/>
            <c:invertIfNegative val="0"/>
            <c:bubble3D val="0"/>
            <c:spPr>
              <a:solidFill>
                <a:schemeClr val="accent4">
                  <a:lumMod val="40000"/>
                  <a:lumOff val="60000"/>
                </a:schemeClr>
              </a:solidFill>
              <a:ln w="6350">
                <a:noFill/>
              </a:ln>
              <a:effectLst/>
              <a:sp3d/>
            </c:spPr>
            <c:extLst>
              <c:ext xmlns:c16="http://schemas.microsoft.com/office/drawing/2014/chart" uri="{C3380CC4-5D6E-409C-BE32-E72D297353CC}">
                <c16:uniqueId val="{00000005-27D0-4D37-93EF-7CFEE098F038}"/>
              </c:ext>
            </c:extLst>
          </c:dPt>
          <c:dPt>
            <c:idx val="3"/>
            <c:invertIfNegative val="0"/>
            <c:bubble3D val="0"/>
            <c:spPr>
              <a:solidFill>
                <a:schemeClr val="accent6">
                  <a:lumMod val="40000"/>
                  <a:lumOff val="60000"/>
                </a:schemeClr>
              </a:solidFill>
              <a:ln w="6350">
                <a:noFill/>
              </a:ln>
              <a:effectLst/>
              <a:sp3d/>
            </c:spPr>
            <c:extLst>
              <c:ext xmlns:c16="http://schemas.microsoft.com/office/drawing/2014/chart" uri="{C3380CC4-5D6E-409C-BE32-E72D297353CC}">
                <c16:uniqueId val="{00000007-27D0-4D37-93EF-7CFEE098F038}"/>
              </c:ext>
            </c:extLst>
          </c:dPt>
          <c:dPt>
            <c:idx val="4"/>
            <c:invertIfNegative val="0"/>
            <c:bubble3D val="0"/>
            <c:spPr>
              <a:solidFill>
                <a:srgbClr val="9999FF"/>
              </a:solidFill>
              <a:ln w="6350">
                <a:noFill/>
              </a:ln>
              <a:effectLst/>
              <a:sp3d/>
            </c:spPr>
            <c:extLst>
              <c:ext xmlns:c16="http://schemas.microsoft.com/office/drawing/2014/chart" uri="{C3380CC4-5D6E-409C-BE32-E72D297353CC}">
                <c16:uniqueId val="{00000009-27D0-4D37-93EF-7CFEE098F038}"/>
              </c:ext>
            </c:extLst>
          </c:dPt>
          <c:dPt>
            <c:idx val="5"/>
            <c:invertIfNegative val="0"/>
            <c:bubble3D val="0"/>
            <c:spPr>
              <a:solidFill>
                <a:schemeClr val="accent4">
                  <a:lumMod val="75000"/>
                </a:schemeClr>
              </a:solidFill>
              <a:ln w="6350">
                <a:noFill/>
              </a:ln>
              <a:effectLst/>
              <a:sp3d/>
            </c:spPr>
            <c:extLst>
              <c:ext xmlns:c16="http://schemas.microsoft.com/office/drawing/2014/chart" uri="{C3380CC4-5D6E-409C-BE32-E72D297353CC}">
                <c16:uniqueId val="{0000000B-27D0-4D37-93EF-7CFEE098F038}"/>
              </c:ext>
            </c:extLst>
          </c:dPt>
          <c:dLbls>
            <c:spPr>
              <a:noFill/>
              <a:ln w="6350">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'Anexo4_Análisis Cuantitativo'!$M$7:$R$7</c:f>
              <c:strCache>
                <c:ptCount val="6"/>
                <c:pt idx="0">
                  <c:v>Agua</c:v>
                </c:pt>
                <c:pt idx="1">
                  <c:v>Aire</c:v>
                </c:pt>
                <c:pt idx="2">
                  <c:v>Fauna</c:v>
                </c:pt>
                <c:pt idx="3">
                  <c:v>Flora</c:v>
                </c:pt>
                <c:pt idx="4">
                  <c:v>Individuo</c:v>
                </c:pt>
                <c:pt idx="5">
                  <c:v>Suelo</c:v>
                </c:pt>
              </c:strCache>
            </c:strRef>
          </c:cat>
          <c:val>
            <c:numRef>
              <c:f>'Anexo4_Análisis Cuantitativo'!$M$8:$R$8</c:f>
              <c:numCache>
                <c:formatCode>General</c:formatCode>
                <c:ptCount val="6"/>
                <c:pt idx="0">
                  <c:v>12</c:v>
                </c:pt>
                <c:pt idx="1">
                  <c:v>13</c:v>
                </c:pt>
                <c:pt idx="2">
                  <c:v>3</c:v>
                </c:pt>
                <c:pt idx="3">
                  <c:v>0</c:v>
                </c:pt>
                <c:pt idx="4">
                  <c:v>0</c:v>
                </c:pt>
                <c:pt idx="5">
                  <c:v>14</c:v>
                </c:pt>
              </c:numCache>
            </c:numRef>
          </c:val>
          <c:extLst>
            <c:ext xmlns:c16="http://schemas.microsoft.com/office/drawing/2014/chart" uri="{C3380CC4-5D6E-409C-BE32-E72D297353CC}">
              <c16:uniqueId val="{00000000-5ED6-4A33-8754-AD938376F593}"/>
            </c:ext>
          </c:extLst>
        </c:ser>
        <c:dLbls>
          <c:showLegendKey val="0"/>
          <c:showVal val="0"/>
          <c:showCatName val="0"/>
          <c:showSerName val="0"/>
          <c:showPercent val="0"/>
          <c:showBubbleSize val="0"/>
        </c:dLbls>
        <c:gapWidth val="150"/>
        <c:shape val="box"/>
        <c:axId val="386562632"/>
        <c:axId val="428045920"/>
        <c:axId val="428046304"/>
      </c:bar3DChart>
      <c:catAx>
        <c:axId val="386562632"/>
        <c:scaling>
          <c:orientation val="minMax"/>
        </c:scaling>
        <c:delete val="0"/>
        <c:axPos val="b"/>
        <c:numFmt formatCode="General" sourceLinked="1"/>
        <c:majorTickMark val="none"/>
        <c:minorTickMark val="none"/>
        <c:tickLblPos val="nextTo"/>
        <c:spPr>
          <a:noFill/>
          <a:ln w="6350">
            <a:noFill/>
          </a:ln>
          <a:effectLst/>
        </c:spPr>
        <c:txPr>
          <a:bodyPr rot="-24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428045920"/>
        <c:crosses val="autoZero"/>
        <c:auto val="1"/>
        <c:lblAlgn val="ctr"/>
        <c:lblOffset val="100"/>
        <c:noMultiLvlLbl val="0"/>
      </c:catAx>
      <c:valAx>
        <c:axId val="428045920"/>
        <c:scaling>
          <c:orientation val="minMax"/>
        </c:scaling>
        <c:delete val="0"/>
        <c:axPos val="l"/>
        <c:majorGridlines>
          <c:spPr>
            <a:ln w="9525" cap="flat" cmpd="sng">
              <a:solidFill>
                <a:schemeClr val="tx1">
                  <a:lumMod val="15000"/>
                  <a:lumOff val="85000"/>
                </a:schemeClr>
              </a:solidFill>
              <a:round/>
            </a:ln>
            <a:effectLst/>
          </c:spPr>
        </c:majorGridlines>
        <c:numFmt formatCode="General"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386562632"/>
        <c:crosses val="autoZero"/>
        <c:crossBetween val="between"/>
      </c:valAx>
      <c:serAx>
        <c:axId val="428046304"/>
        <c:scaling>
          <c:orientation val="minMax"/>
        </c:scaling>
        <c:delete val="1"/>
        <c:axPos val="b"/>
        <c:majorTickMark val="none"/>
        <c:minorTickMark val="none"/>
        <c:tickLblPos val="nextTo"/>
        <c:crossAx val="428045920"/>
        <c:crosses val="autoZero"/>
        <c:tickMarkSkip val="1"/>
      </c:serAx>
      <c:spPr>
        <a:noFill/>
        <a:ln w="6350">
          <a:noFill/>
        </a:ln>
        <a:effectLst/>
      </c:spPr>
    </c:plotArea>
    <c:legend>
      <c:legendPos val="r"/>
      <c:overlay val="0"/>
      <c:spPr>
        <a:noFill/>
        <a:ln w="6350">
          <a:noFill/>
        </a:ln>
        <a:effectLst/>
      </c:spPr>
      <c:txPr>
        <a:bodyPr rot="0" spcFirstLastPara="1" vertOverflow="ellipsis" vert="horz" wrap="square" anchor="ctr" anchorCtr="1"/>
        <a:lstStyle/>
        <a:p>
          <a:pPr algn="ct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a:pPr>
            <a:r>
              <a:rPr lang="en-US" sz="1400" b="1" i="0" u="none" baseline="0">
                <a:solidFill>
                  <a:schemeClr val="tx1">
                    <a:lumMod val="65000"/>
                    <a:lumOff val="35000"/>
                  </a:schemeClr>
                </a:solidFill>
                <a:latin typeface="+mn-lt"/>
                <a:ea typeface="+mn-ea"/>
                <a:cs typeface="+mn-cs"/>
              </a:rPr>
              <a:t>RECURSOS (AFECTADOS/MEJORADOS) </a:t>
            </a:r>
          </a:p>
        </c:rich>
      </c:tx>
      <c:overlay val="0"/>
      <c:spPr>
        <a:noFill/>
        <a:ln w="6350">
          <a:noFill/>
        </a:ln>
        <a:effectLst/>
      </c:spPr>
    </c:title>
    <c:autoTitleDeleted val="0"/>
    <c:view3D>
      <c:rotX val="15"/>
      <c:rotY val="20"/>
      <c:depthPercent val="100"/>
      <c:rAngAx val="1"/>
    </c:view3D>
    <c:floor>
      <c:thickness val="0"/>
      <c:spPr>
        <a:noFill/>
        <a:ln w="6350">
          <a:noFill/>
        </a:ln>
        <a:effectLst/>
        <a:sp3d/>
      </c:spPr>
    </c:floor>
    <c:sideWall>
      <c:thickness val="0"/>
      <c:spPr>
        <a:noFill/>
        <a:ln w="6350">
          <a:noFill/>
        </a:ln>
        <a:effectLst/>
        <a:sp3d/>
      </c:spPr>
    </c:sideWall>
    <c:backWall>
      <c:thickness val="0"/>
      <c:spPr>
        <a:noFill/>
        <a:ln w="6350">
          <a:noFill/>
        </a:ln>
        <a:effectLst/>
        <a:sp3d/>
      </c:spPr>
    </c:backWall>
    <c:plotArea>
      <c:layout>
        <c:manualLayout>
          <c:layoutTarget val="inner"/>
          <c:xMode val="edge"/>
          <c:yMode val="edge"/>
          <c:x val="9.7500000000000003E-2"/>
          <c:y val="0.16300000000000001"/>
          <c:w val="0.77075000000000005"/>
          <c:h val="0.66700000000000004"/>
        </c:manualLayout>
      </c:layout>
      <c:bar3DChart>
        <c:barDir val="col"/>
        <c:grouping val="percentStacked"/>
        <c:varyColors val="0"/>
        <c:ser>
          <c:idx val="0"/>
          <c:order val="0"/>
          <c:tx>
            <c:strRef>
              <c:f>'Anexo4_Análisis Cuantitativo'!$M$7</c:f>
              <c:strCache>
                <c:ptCount val="1"/>
                <c:pt idx="0">
                  <c:v>Agua</c:v>
                </c:pt>
              </c:strCache>
            </c:strRef>
          </c:tx>
          <c:spPr>
            <a:solidFill>
              <a:schemeClr val="accent1">
                <a:lumMod val="40000"/>
                <a:lumOff val="60000"/>
              </a:schemeClr>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Cuantitativo'!$M$8:$M$8</c:f>
              <c:numCache>
                <c:formatCode>General</c:formatCode>
                <c:ptCount val="1"/>
                <c:pt idx="0">
                  <c:v>12</c:v>
                </c:pt>
              </c:numCache>
            </c:numRef>
          </c:val>
          <c:extLst>
            <c:ext xmlns:c16="http://schemas.microsoft.com/office/drawing/2014/chart" uri="{C3380CC4-5D6E-409C-BE32-E72D297353CC}">
              <c16:uniqueId val="{00000000-DC77-4961-9306-FC0CA1BF3261}"/>
            </c:ext>
          </c:extLst>
        </c:ser>
        <c:ser>
          <c:idx val="1"/>
          <c:order val="1"/>
          <c:tx>
            <c:strRef>
              <c:f>'Anexo4_Análisis Cuantitativo'!$N$7</c:f>
              <c:strCache>
                <c:ptCount val="1"/>
                <c:pt idx="0">
                  <c:v>Aire</c:v>
                </c:pt>
              </c:strCache>
            </c:strRef>
          </c:tx>
          <c:spPr>
            <a:solidFill>
              <a:srgbClr val="FF99CC"/>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Cuantitativo'!$N$8:$N$8</c:f>
              <c:numCache>
                <c:formatCode>General</c:formatCode>
                <c:ptCount val="1"/>
                <c:pt idx="0">
                  <c:v>13</c:v>
                </c:pt>
              </c:numCache>
            </c:numRef>
          </c:val>
          <c:extLst>
            <c:ext xmlns:c16="http://schemas.microsoft.com/office/drawing/2014/chart" uri="{C3380CC4-5D6E-409C-BE32-E72D297353CC}">
              <c16:uniqueId val="{00000001-DC77-4961-9306-FC0CA1BF3261}"/>
            </c:ext>
          </c:extLst>
        </c:ser>
        <c:ser>
          <c:idx val="2"/>
          <c:order val="2"/>
          <c:tx>
            <c:strRef>
              <c:f>'Anexo4_Análisis Cuantitativo'!$O$7</c:f>
              <c:strCache>
                <c:ptCount val="1"/>
                <c:pt idx="0">
                  <c:v>Fauna</c:v>
                </c:pt>
              </c:strCache>
            </c:strRef>
          </c:tx>
          <c:spPr>
            <a:solidFill>
              <a:schemeClr val="accent4">
                <a:lumMod val="40000"/>
                <a:lumOff val="60000"/>
              </a:schemeClr>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Cuantitativo'!$O$8:$O$8</c:f>
              <c:numCache>
                <c:formatCode>General</c:formatCode>
                <c:ptCount val="1"/>
                <c:pt idx="0">
                  <c:v>3</c:v>
                </c:pt>
              </c:numCache>
            </c:numRef>
          </c:val>
          <c:extLst>
            <c:ext xmlns:c16="http://schemas.microsoft.com/office/drawing/2014/chart" uri="{C3380CC4-5D6E-409C-BE32-E72D297353CC}">
              <c16:uniqueId val="{00000002-DC77-4961-9306-FC0CA1BF3261}"/>
            </c:ext>
          </c:extLst>
        </c:ser>
        <c:ser>
          <c:idx val="3"/>
          <c:order val="3"/>
          <c:tx>
            <c:strRef>
              <c:f>'Anexo4_Análisis Cuantitativo'!$P$7</c:f>
              <c:strCache>
                <c:ptCount val="1"/>
                <c:pt idx="0">
                  <c:v>Flora</c:v>
                </c:pt>
              </c:strCache>
            </c:strRef>
          </c:tx>
          <c:spPr>
            <a:solidFill>
              <a:schemeClr val="accent6">
                <a:lumMod val="40000"/>
                <a:lumOff val="60000"/>
              </a:schemeClr>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Cuantitativo'!$P$8:$P$8</c:f>
              <c:numCache>
                <c:formatCode>General</c:formatCode>
                <c:ptCount val="1"/>
                <c:pt idx="0">
                  <c:v>0</c:v>
                </c:pt>
              </c:numCache>
            </c:numRef>
          </c:val>
          <c:extLst>
            <c:ext xmlns:c16="http://schemas.microsoft.com/office/drawing/2014/chart" uri="{C3380CC4-5D6E-409C-BE32-E72D297353CC}">
              <c16:uniqueId val="{00000003-DC77-4961-9306-FC0CA1BF3261}"/>
            </c:ext>
          </c:extLst>
        </c:ser>
        <c:ser>
          <c:idx val="4"/>
          <c:order val="4"/>
          <c:tx>
            <c:strRef>
              <c:f>'Anexo4_Análisis Cuantitativo'!$Q$7</c:f>
              <c:strCache>
                <c:ptCount val="1"/>
                <c:pt idx="0">
                  <c:v>Individuo</c:v>
                </c:pt>
              </c:strCache>
            </c:strRef>
          </c:tx>
          <c:spPr>
            <a:solidFill>
              <a:srgbClr val="9999FF"/>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Cuantitativo'!$Q$8:$Q$8</c:f>
              <c:numCache>
                <c:formatCode>General</c:formatCode>
                <c:ptCount val="1"/>
                <c:pt idx="0">
                  <c:v>0</c:v>
                </c:pt>
              </c:numCache>
            </c:numRef>
          </c:val>
          <c:extLst>
            <c:ext xmlns:c16="http://schemas.microsoft.com/office/drawing/2014/chart" uri="{C3380CC4-5D6E-409C-BE32-E72D297353CC}">
              <c16:uniqueId val="{00000004-DC77-4961-9306-FC0CA1BF3261}"/>
            </c:ext>
          </c:extLst>
        </c:ser>
        <c:ser>
          <c:idx val="5"/>
          <c:order val="5"/>
          <c:tx>
            <c:strRef>
              <c:f>'Anexo4_Análisis Cuantitativo'!$R$7</c:f>
              <c:strCache>
                <c:ptCount val="1"/>
                <c:pt idx="0">
                  <c:v>Suelo</c:v>
                </c:pt>
              </c:strCache>
            </c:strRef>
          </c:tx>
          <c:spPr>
            <a:solidFill>
              <a:schemeClr val="accent4">
                <a:lumMod val="75000"/>
              </a:schemeClr>
            </a:solidFill>
            <a:ln w="6350">
              <a:noFill/>
            </a:ln>
            <a:effectLst/>
            <a:sp3d/>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'Anexo4_Análisis Cuantitativo'!$L$8:$L$8</c:f>
              <c:strCache>
                <c:ptCount val="1"/>
                <c:pt idx="0">
                  <c:v>RAF Sede Central</c:v>
                </c:pt>
              </c:strCache>
            </c:strRef>
          </c:cat>
          <c:val>
            <c:numRef>
              <c:f>'Anexo4_Análisis Cuantitativo'!$R$8:$R$8</c:f>
              <c:numCache>
                <c:formatCode>General</c:formatCode>
                <c:ptCount val="1"/>
                <c:pt idx="0">
                  <c:v>14</c:v>
                </c:pt>
              </c:numCache>
            </c:numRef>
          </c:val>
          <c:extLst>
            <c:ext xmlns:c16="http://schemas.microsoft.com/office/drawing/2014/chart" uri="{C3380CC4-5D6E-409C-BE32-E72D297353CC}">
              <c16:uniqueId val="{00000005-DC77-4961-9306-FC0CA1BF3261}"/>
            </c:ext>
          </c:extLst>
        </c:ser>
        <c:dLbls>
          <c:showLegendKey val="0"/>
          <c:showVal val="1"/>
          <c:showCatName val="0"/>
          <c:showSerName val="0"/>
          <c:showPercent val="0"/>
          <c:showBubbleSize val="0"/>
        </c:dLbls>
        <c:gapWidth val="150"/>
        <c:shape val="box"/>
        <c:axId val="428147072"/>
        <c:axId val="428147456"/>
        <c:axId val="0"/>
        <c:extLst>
          <c:ext xmlns:c15="http://schemas.microsoft.com/office/drawing/2012/chart" uri="{02D57815-91ED-43cb-92C2-25804820EDAC}">
            <c15:filteredBarSeries>
              <c15:ser>
                <c:idx val="6"/>
                <c:order val="6"/>
                <c:tx>
                  <c:strRef>
                    <c:extLst>
                      <c:ext uri="{02D57815-91ED-43cb-92C2-25804820EDAC}">
                        <c15:formulaRef>
                          <c15:sqref>'Anexo4_Análisis Cuantitativo'!#REF!</c15:sqref>
                        </c15:formulaRef>
                      </c:ext>
                    </c:extLst>
                    <c:strCache>
                      <c:ptCount val="1"/>
                      <c:pt idx="0">
                        <c:v>#REF!</c:v>
                      </c:pt>
                    </c:strCache>
                  </c:strRef>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'Anexo4_Análisis Cuantitativo'!$L$8:$L$8</c15:sqref>
                        </c15:formulaRef>
                      </c:ext>
                    </c:extLst>
                    <c:strCache>
                      <c:ptCount val="1"/>
                      <c:pt idx="0">
                        <c:v>RAF Sede Central</c:v>
                      </c:pt>
                    </c:strCache>
                  </c:strRef>
                </c:cat>
                <c:val>
                  <c:numRef>
                    <c:extLst>
                      <c:ext uri="{02D57815-91ED-43cb-92C2-25804820EDAC}">
                        <c15:formulaRef>
                          <c15:sqref>'Anexo4_Análisis Cuantitativo'!#REF!</c15:sqref>
                        </c15:formulaRef>
                      </c:ext>
                    </c:extLst>
                    <c:numCache>
                      <c:formatCode>General</c:formatCode>
                      <c:ptCount val="1"/>
                      <c:pt idx="0">
                        <c:v>1</c:v>
                      </c:pt>
                    </c:numCache>
                  </c:numRef>
                </c:val>
                <c:extLst>
                  <c:ext xmlns:c16="http://schemas.microsoft.com/office/drawing/2014/chart" uri="{C3380CC4-5D6E-409C-BE32-E72D297353CC}">
                    <c16:uniqueId val="{00000006-DC77-4961-9306-FC0CA1BF3261}"/>
                  </c:ext>
                </c:extLst>
              </c15:ser>
            </c15:filteredBarSeries>
          </c:ext>
        </c:extLst>
      </c:bar3DChart>
      <c:catAx>
        <c:axId val="428147072"/>
        <c:scaling>
          <c:orientation val="minMax"/>
        </c:scaling>
        <c:delete val="0"/>
        <c:axPos val="b"/>
        <c:numFmt formatCode="General" sourceLinked="1"/>
        <c:majorTickMark val="none"/>
        <c:minorTickMark val="none"/>
        <c:tickLblPos val="nextTo"/>
        <c:spPr>
          <a:noFill/>
          <a:ln w="6350">
            <a:noFill/>
          </a:ln>
          <a:effectLst/>
        </c:spPr>
        <c:txPr>
          <a:bodyPr rot="-60000000" spcFirstLastPara="1" vertOverflow="ellipsis" vert="horz" wrap="square" anchor="ctr" anchorCtr="1"/>
          <a:lstStyle/>
          <a:p>
            <a:pPr>
              <a:defRPr lang="en-US" sz="800" b="0" i="0" u="none" kern="1200" baseline="0">
                <a:solidFill>
                  <a:schemeClr val="tx1">
                    <a:lumMod val="65000"/>
                    <a:lumOff val="35000"/>
                  </a:schemeClr>
                </a:solidFill>
                <a:latin typeface="+mn-lt"/>
                <a:ea typeface="+mn-ea"/>
                <a:cs typeface="+mn-cs"/>
              </a:defRPr>
            </a:pPr>
            <a:endParaRPr lang="en-US"/>
          </a:p>
        </c:txPr>
        <c:crossAx val="428147456"/>
        <c:crosses val="autoZero"/>
        <c:auto val="1"/>
        <c:lblAlgn val="ctr"/>
        <c:lblOffset val="100"/>
        <c:noMultiLvlLbl val="0"/>
      </c:catAx>
      <c:valAx>
        <c:axId val="428147456"/>
        <c:scaling>
          <c:orientation val="minMax"/>
        </c:scaling>
        <c:delete val="0"/>
        <c:axPos val="l"/>
        <c:majorGridlines>
          <c:spPr>
            <a:ln w="9525" cap="flat" cmpd="sng">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428147072"/>
        <c:crosses val="autoZero"/>
        <c:crossBetween val="between"/>
      </c:valAx>
      <c:spPr>
        <a:noFill/>
        <a:ln w="6350">
          <a:noFill/>
        </a:ln>
        <a:effectLst/>
      </c:spPr>
    </c:plotArea>
    <c:legend>
      <c:legendPos val="b"/>
      <c:layout>
        <c:manualLayout>
          <c:xMode val="edge"/>
          <c:yMode val="edge"/>
          <c:x val="0.85524999999999995"/>
          <c:y val="0.18"/>
          <c:w val="0.14274999999999999"/>
          <c:h val="0.60775000000000001"/>
        </c:manualLayout>
      </c:layout>
      <c:overlay val="0"/>
      <c:spPr>
        <a:noFill/>
        <a:ln w="6350">
          <a:noFill/>
        </a:ln>
        <a:effectLst/>
      </c:spPr>
      <c:txPr>
        <a:bodyPr rot="0" spcFirstLastPara="1" vertOverflow="ellipsis" vert="horz" wrap="square" anchor="ctr" anchorCtr="1"/>
        <a:lstStyle/>
        <a:p>
          <a:pPr algn="ct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a:pPr>
            <a:r>
              <a:rPr lang="en-US" sz="1100" b="1" i="0" u="none" cap="all" baseline="0">
                <a:solidFill>
                  <a:schemeClr val="tx1">
                    <a:lumMod val="65000"/>
                    <a:lumOff val="35000"/>
                  </a:schemeClr>
                </a:solidFill>
                <a:latin typeface="+mn-lt"/>
                <a:ea typeface="+mn-ea"/>
                <a:cs typeface="+mn-cs"/>
              </a:rPr>
              <a:t>% DE impactos ambientales Sede Central</a:t>
            </a:r>
          </a:p>
        </c:rich>
      </c:tx>
      <c:overlay val="0"/>
      <c:spPr>
        <a:noFill/>
        <a:ln w="6350">
          <a:noFill/>
        </a:ln>
        <a:effectLst/>
      </c:spPr>
    </c:title>
    <c:autoTitleDeleted val="0"/>
    <c:plotArea>
      <c:layout>
        <c:manualLayout>
          <c:layoutTarget val="inner"/>
          <c:xMode val="edge"/>
          <c:yMode val="edge"/>
          <c:x val="0.23175000000000001"/>
          <c:y val="9.325E-2"/>
          <c:w val="0.58025000000000004"/>
          <c:h val="0.79900000000000004"/>
        </c:manualLayout>
      </c:layout>
      <c:doughnutChart>
        <c:varyColors val="1"/>
        <c:ser>
          <c:idx val="0"/>
          <c:order val="0"/>
          <c:tx>
            <c:strRef>
              <c:f>'Anexo4_Análisis Cuantitativo'!$B$8</c:f>
              <c:strCache>
                <c:ptCount val="1"/>
                <c:pt idx="0">
                  <c:v># IA Sede Central</c:v>
                </c:pt>
              </c:strCache>
            </c:strRef>
          </c:tx>
          <c:dPt>
            <c:idx val="0"/>
            <c:bubble3D val="0"/>
            <c:spPr>
              <a:solidFill>
                <a:srgbClr val="0099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AB0-483D-9A67-666F5E29E85E}"/>
              </c:ext>
            </c:extLst>
          </c:dPt>
          <c:dPt>
            <c:idx val="1"/>
            <c:bubble3D val="0"/>
            <c:spPr>
              <a:solidFill>
                <a:srgbClr val="92D05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AB0-483D-9A67-666F5E29E85E}"/>
              </c:ext>
            </c:extLst>
          </c:dPt>
          <c:dPt>
            <c:idx val="2"/>
            <c:bubble3D val="0"/>
            <c:spPr>
              <a:solidFill>
                <a:schemeClr val="accent6">
                  <a:lumMod val="40000"/>
                  <a:lumOff val="60000"/>
                </a:schemeClr>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AB0-483D-9A67-666F5E29E85E}"/>
              </c:ext>
            </c:extLst>
          </c:dPt>
          <c:dPt>
            <c:idx val="3"/>
            <c:bubble3D val="0"/>
            <c:spPr>
              <a:solidFill>
                <a:srgbClr val="C000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AB0-483D-9A67-666F5E29E85E}"/>
              </c:ext>
            </c:extLst>
          </c:dPt>
          <c:dPt>
            <c:idx val="4"/>
            <c:bubble3D val="0"/>
            <c:spPr>
              <a:solidFill>
                <a:srgbClr val="ED7D31"/>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8AB0-483D-9A67-666F5E29E85E}"/>
              </c:ext>
            </c:extLst>
          </c:dPt>
          <c:dPt>
            <c:idx val="5"/>
            <c:bubble3D val="0"/>
            <c:spPr>
              <a:solidFill>
                <a:srgbClr val="FFFF00"/>
              </a:solidFill>
              <a:ln w="6350">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8AB0-483D-9A67-666F5E29E85E}"/>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solidFill>
                    <a:schemeClr val="tx1">
                      <a:lumMod val="35000"/>
                      <a:lumOff val="65000"/>
                    </a:schemeClr>
                  </a:solidFill>
                  <a:round/>
                </a:ln>
                <a:effectLst/>
              </c:spPr>
            </c:leaderLines>
            <c:extLst>
              <c:ext xmlns:c15="http://schemas.microsoft.com/office/drawing/2012/chart" uri="{CE6537A1-D6FC-4f65-9D91-7224C49458BB}"/>
            </c:extLst>
          </c:dLbls>
          <c:cat>
            <c:strRef>
              <c:f>'Anexo4_Análisis Cuantitativo'!$C$7:$H$7</c:f>
              <c:strCache>
                <c:ptCount val="6"/>
                <c:pt idx="0">
                  <c:v>IA +ALTO</c:v>
                </c:pt>
                <c:pt idx="1">
                  <c:v>IA +MODERADO</c:v>
                </c:pt>
                <c:pt idx="2">
                  <c:v>IA +BAJO</c:v>
                </c:pt>
                <c:pt idx="3">
                  <c:v>IA - ALTO</c:v>
                </c:pt>
                <c:pt idx="4">
                  <c:v>IA - MODERADO</c:v>
                </c:pt>
                <c:pt idx="5">
                  <c:v>IA - BAJO</c:v>
                </c:pt>
              </c:strCache>
            </c:strRef>
          </c:cat>
          <c:val>
            <c:numRef>
              <c:f>'Anexo4_Análisis Cuantitativo'!$C$8:$H$8</c:f>
              <c:numCache>
                <c:formatCode>General</c:formatCode>
                <c:ptCount val="6"/>
                <c:pt idx="0">
                  <c:v>1</c:v>
                </c:pt>
                <c:pt idx="1">
                  <c:v>0</c:v>
                </c:pt>
                <c:pt idx="2">
                  <c:v>4</c:v>
                </c:pt>
                <c:pt idx="3">
                  <c:v>3</c:v>
                </c:pt>
                <c:pt idx="4">
                  <c:v>4</c:v>
                </c:pt>
                <c:pt idx="5">
                  <c:v>30</c:v>
                </c:pt>
              </c:numCache>
            </c:numRef>
          </c:val>
          <c:extLst>
            <c:ext xmlns:c16="http://schemas.microsoft.com/office/drawing/2014/chart" uri="{C3380CC4-5D6E-409C-BE32-E72D297353CC}">
              <c16:uniqueId val="{0000000C-7C5E-44ED-B254-E1E009E875E9}"/>
            </c:ext>
          </c:extLst>
        </c:ser>
        <c:dLbls>
          <c:showLegendKey val="0"/>
          <c:showVal val="0"/>
          <c:showCatName val="0"/>
          <c:showSerName val="0"/>
          <c:showPercent val="1"/>
          <c:showBubbleSize val="0"/>
          <c:showLeaderLines val="1"/>
        </c:dLbls>
        <c:firstSliceAng val="0"/>
        <c:holeSize val="50"/>
      </c:doughnutChart>
      <c:spPr>
        <a:noFill/>
        <a:ln w="6350">
          <a:noFill/>
        </a:ln>
        <a:effectLst/>
      </c:spPr>
    </c:plotArea>
    <c:legend>
      <c:legendPos val="t"/>
      <c:layout>
        <c:manualLayout>
          <c:xMode val="edge"/>
          <c:yMode val="edge"/>
          <c:x val="4.2999999999999997E-2"/>
          <c:y val="0.89700000000000002"/>
          <c:w val="0.9355"/>
          <c:h val="9.375E-2"/>
        </c:manualLayout>
      </c:layout>
      <c:overlay val="0"/>
      <c:spPr>
        <a:noFill/>
        <a:ln w="6350">
          <a:noFill/>
        </a:ln>
        <a:effectLst/>
      </c:spPr>
      <c:txPr>
        <a:bodyPr rot="0" spcFirstLastPara="1" vertOverflow="ellipsis" vert="horz" wrap="square" anchor="ctr" anchorCtr="1"/>
        <a:lstStyle/>
        <a:p>
          <a:pPr algn="ct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306914</xdr:colOff>
      <xdr:row>0</xdr:row>
      <xdr:rowOff>179915</xdr:rowOff>
    </xdr:from>
    <xdr:to>
      <xdr:col>1</xdr:col>
      <xdr:colOff>730249</xdr:colOff>
      <xdr:row>1</xdr:row>
      <xdr:rowOff>664895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34" t="14722" r="3522" b="13065"/>
        <a:stretch>
          <a:fillRect/>
        </a:stretch>
      </xdr:blipFill>
      <xdr:spPr bwMode="auto">
        <a:xfrm>
          <a:off x="306914" y="1513415"/>
          <a:ext cx="1598085" cy="977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19050</xdr:rowOff>
    </xdr:from>
    <xdr:to>
      <xdr:col>0</xdr:col>
      <xdr:colOff>1066800</xdr:colOff>
      <xdr:row>2</xdr:row>
      <xdr:rowOff>85296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34" t="14722" r="3522" b="13065"/>
        <a:stretch>
          <a:fillRect/>
        </a:stretch>
      </xdr:blipFill>
      <xdr:spPr bwMode="auto">
        <a:xfrm>
          <a:off x="247650" y="19050"/>
          <a:ext cx="819150" cy="656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201706</xdr:colOff>
      <xdr:row>0</xdr:row>
      <xdr:rowOff>0</xdr:rowOff>
    </xdr:from>
    <xdr:to>
      <xdr:col>0</xdr:col>
      <xdr:colOff>1131794</xdr:colOff>
      <xdr:row>2</xdr:row>
      <xdr:rowOff>118217</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634" t="14722" r="3522" b="13065"/>
        <a:stretch>
          <a:fillRect/>
        </a:stretch>
      </xdr:blipFill>
      <xdr:spPr bwMode="auto">
        <a:xfrm>
          <a:off x="201706" y="0"/>
          <a:ext cx="930088" cy="74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66676</xdr:colOff>
      <xdr:row>0</xdr:row>
      <xdr:rowOff>9525</xdr:rowOff>
    </xdr:from>
    <xdr:to>
      <xdr:col>1</xdr:col>
      <xdr:colOff>1213882</xdr:colOff>
      <xdr:row>2</xdr:row>
      <xdr:rowOff>180233</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23900" y="9525"/>
          <a:ext cx="11430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400050</xdr:colOff>
      <xdr:row>0</xdr:row>
      <xdr:rowOff>38100</xdr:rowOff>
    </xdr:from>
    <xdr:to>
      <xdr:col>0</xdr:col>
      <xdr:colOff>1438275</xdr:colOff>
      <xdr:row>2</xdr:row>
      <xdr:rowOff>128974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634" t="14722" r="3522" b="13065"/>
        <a:stretch>
          <a:fillRect/>
        </a:stretch>
      </xdr:blipFill>
      <xdr:spPr bwMode="auto">
        <a:xfrm>
          <a:off x="400050" y="38100"/>
          <a:ext cx="1038225" cy="595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723900</xdr:colOff>
      <xdr:row>11</xdr:row>
      <xdr:rowOff>0</xdr:rowOff>
    </xdr:from>
    <xdr:to>
      <xdr:col>6</xdr:col>
      <xdr:colOff>571500</xdr:colOff>
      <xdr:row>29</xdr:row>
      <xdr:rowOff>171450</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381001</xdr:colOff>
      <xdr:row>32</xdr:row>
      <xdr:rowOff>47624</xdr:rowOff>
    </xdr:from>
    <xdr:to>
      <xdr:col>18</xdr:col>
      <xdr:colOff>0</xdr:colOff>
      <xdr:row>48</xdr:row>
      <xdr:rowOff>0</xdr:rowOff>
    </xdr:to>
    <xdr:graphicFrame macro="">
      <xdr:nvGraphicFramePr>
        <xdr:cNvPr id="5" name="Gráfico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52387</xdr:colOff>
      <xdr:row>11</xdr:row>
      <xdr:rowOff>66674</xdr:rowOff>
    </xdr:from>
    <xdr:to>
      <xdr:col>19</xdr:col>
      <xdr:colOff>209550</xdr:colOff>
      <xdr:row>30</xdr:row>
      <xdr:rowOff>0</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904875</xdr:colOff>
      <xdr:row>31</xdr:row>
      <xdr:rowOff>180976</xdr:rowOff>
    </xdr:from>
    <xdr:to>
      <xdr:col>6</xdr:col>
      <xdr:colOff>419100</xdr:colOff>
      <xdr:row>48</xdr:row>
      <xdr:rowOff>0</xdr:rowOff>
    </xdr:to>
    <xdr:graphicFrame macro="">
      <xdr:nvGraphicFramePr>
        <xdr:cNvPr id="7" name="Gráfico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35718</xdr:colOff>
      <xdr:row>0</xdr:row>
      <xdr:rowOff>59533</xdr:rowOff>
    </xdr:from>
    <xdr:to>
      <xdr:col>1</xdr:col>
      <xdr:colOff>867283</xdr:colOff>
      <xdr:row>2</xdr:row>
      <xdr:rowOff>142877</xdr:rowOff>
    </xdr:to>
    <xdr:pic>
      <xdr:nvPicPr>
        <xdr:cNvPr id="20" name="Imagen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5634" t="14722" r="3522" b="13065"/>
        <a:stretch>
          <a:fillRect/>
        </a:stretch>
      </xdr:blipFill>
      <xdr:spPr bwMode="auto">
        <a:xfrm>
          <a:off x="178593" y="59533"/>
          <a:ext cx="83156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104776</xdr:rowOff>
    </xdr:from>
    <xdr:to>
      <xdr:col>0</xdr:col>
      <xdr:colOff>736048</xdr:colOff>
      <xdr:row>1</xdr:row>
      <xdr:rowOff>314326</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0" y="104776"/>
          <a:ext cx="736048"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TY\Downloads\MT-SGA-01-Matriz%20de%20Aspectos%20e%20Impactos%20Ambient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AIA - Sede Central"/>
      <sheetName val="Matriz de AIA - Cartama"/>
      <sheetName val="Matriz de AIA - Citará"/>
      <sheetName val="Matriz de AIA - Hevéxicos"/>
      <sheetName val="Matriz de AIA - Panzenú"/>
      <sheetName val="Matriz de AIA - Tahamíes"/>
      <sheetName val="Matriz de AIA - Zenufaná"/>
      <sheetName val="Anexo1_Valoración Impacto Amb"/>
      <sheetName val="Anexo2_Variables"/>
      <sheetName val="Anexo3_Aspect Impact Contro (2"/>
      <sheetName val="Anexo3_Aspect Impact Controles"/>
      <sheetName val="Anexo4_Análisis Cuantitativo"/>
      <sheetName val="Versiones Regist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AF53"/>
  <sheetViews>
    <sheetView showGridLines="0" tabSelected="1" topLeftCell="K50" zoomScale="66" zoomScaleNormal="66" zoomScaleSheetLayoutView="40" workbookViewId="0">
      <selection activeCell="V52" sqref="V52"/>
    </sheetView>
  </sheetViews>
  <sheetFormatPr baseColWidth="10" defaultColWidth="11.42578125" defaultRowHeight="15" x14ac:dyDescent="0.25"/>
  <cols>
    <col min="1" max="1" width="17.5703125" style="82" customWidth="1"/>
    <col min="2" max="2" width="17.85546875" style="82" customWidth="1"/>
    <col min="3" max="3" width="30.28515625" style="80" customWidth="1"/>
    <col min="4" max="4" width="16.7109375" style="81" customWidth="1"/>
    <col min="5" max="5" width="29.5703125" style="77" customWidth="1"/>
    <col min="6" max="6" width="34.140625" style="77" customWidth="1"/>
    <col min="7" max="7" width="37.85546875" style="77" customWidth="1"/>
    <col min="8" max="8" width="34.140625" style="138" customWidth="1"/>
    <col min="9" max="9" width="19.42578125" style="137" customWidth="1"/>
    <col min="10" max="10" width="28.5703125" style="77" customWidth="1"/>
    <col min="11" max="11" width="28.28515625" style="77" customWidth="1"/>
    <col min="12" max="12" width="18.140625" style="83" customWidth="1"/>
    <col min="13" max="17" width="4.85546875" style="77" customWidth="1"/>
    <col min="18" max="18" width="7.42578125" style="77" customWidth="1"/>
    <col min="19" max="19" width="9.140625" style="77" customWidth="1"/>
    <col min="20" max="20" width="16" style="77" customWidth="1"/>
    <col min="21" max="21" width="8.42578125" style="77" customWidth="1"/>
    <col min="22" max="22" width="22.5703125" style="77" customWidth="1"/>
    <col min="23" max="26" width="3.140625" style="77" customWidth="1"/>
    <col min="27" max="27" width="6.140625" style="77" customWidth="1"/>
    <col min="28" max="28" width="35.140625" style="85" customWidth="1"/>
    <col min="29" max="29" width="11.42578125" style="77"/>
    <col min="30" max="30" width="23.42578125" style="77" customWidth="1"/>
    <col min="31" max="31" width="11.42578125" style="77"/>
    <col min="32" max="32" width="23.5703125" style="77" customWidth="1"/>
    <col min="33" max="16384" width="11.42578125" style="77"/>
  </cols>
  <sheetData>
    <row r="1" spans="1:32" ht="39" customHeight="1" x14ac:dyDescent="0.25">
      <c r="A1" s="144"/>
      <c r="B1" s="144"/>
      <c r="C1" s="145" t="s">
        <v>572</v>
      </c>
      <c r="D1" s="145"/>
      <c r="E1" s="145"/>
      <c r="F1" s="145"/>
      <c r="G1" s="145"/>
      <c r="H1" s="145"/>
      <c r="I1" s="145"/>
      <c r="J1" s="145"/>
      <c r="K1" s="145"/>
      <c r="L1" s="145"/>
      <c r="M1" s="145"/>
      <c r="N1" s="145"/>
      <c r="O1" s="145"/>
      <c r="P1" s="145"/>
      <c r="Q1" s="145"/>
      <c r="R1" s="145"/>
      <c r="S1" s="145"/>
      <c r="T1" s="145"/>
      <c r="U1" s="145"/>
      <c r="V1" s="145"/>
      <c r="W1" s="145"/>
      <c r="X1" s="145"/>
      <c r="Y1" s="145"/>
      <c r="Z1" s="145"/>
      <c r="AA1" s="145"/>
      <c r="AB1" s="163" t="s">
        <v>715</v>
      </c>
      <c r="AC1" s="163"/>
      <c r="AD1" s="163"/>
      <c r="AE1" s="163"/>
      <c r="AF1" s="163"/>
    </row>
    <row r="2" spans="1:32" ht="54.75" customHeight="1" x14ac:dyDescent="0.25">
      <c r="A2" s="144"/>
      <c r="B2" s="144"/>
      <c r="C2" s="145" t="s">
        <v>571</v>
      </c>
      <c r="D2" s="145"/>
      <c r="E2" s="145"/>
      <c r="F2" s="145"/>
      <c r="G2" s="145"/>
      <c r="H2" s="145"/>
      <c r="I2" s="145"/>
      <c r="J2" s="145"/>
      <c r="K2" s="145"/>
      <c r="L2" s="145"/>
      <c r="M2" s="145"/>
      <c r="N2" s="145"/>
      <c r="O2" s="145"/>
      <c r="P2" s="145"/>
      <c r="Q2" s="145"/>
      <c r="R2" s="145"/>
      <c r="S2" s="145"/>
      <c r="T2" s="145"/>
      <c r="U2" s="145"/>
      <c r="V2" s="145"/>
      <c r="W2" s="145"/>
      <c r="X2" s="145"/>
      <c r="Y2" s="145"/>
      <c r="Z2" s="145"/>
      <c r="AA2" s="145"/>
      <c r="AB2" s="163"/>
      <c r="AC2" s="163"/>
      <c r="AD2" s="163"/>
      <c r="AE2" s="163"/>
      <c r="AF2" s="163"/>
    </row>
    <row r="3" spans="1:32" ht="43.5" customHeight="1" x14ac:dyDescent="0.25">
      <c r="A3" s="146" t="s">
        <v>0</v>
      </c>
      <c r="B3" s="146" t="s">
        <v>492</v>
      </c>
      <c r="C3" s="146" t="s">
        <v>60</v>
      </c>
      <c r="D3" s="146" t="s">
        <v>4</v>
      </c>
      <c r="E3" s="146" t="s">
        <v>1</v>
      </c>
      <c r="F3" s="146" t="s">
        <v>302</v>
      </c>
      <c r="G3" s="155" t="s">
        <v>55</v>
      </c>
      <c r="H3" s="156"/>
      <c r="I3" s="157"/>
      <c r="J3" s="146" t="s">
        <v>2</v>
      </c>
      <c r="K3" s="146" t="s">
        <v>313</v>
      </c>
      <c r="L3" s="146" t="s">
        <v>5</v>
      </c>
      <c r="M3" s="148" t="s">
        <v>94</v>
      </c>
      <c r="N3" s="149"/>
      <c r="O3" s="149"/>
      <c r="P3" s="149"/>
      <c r="Q3" s="149"/>
      <c r="R3" s="150"/>
      <c r="S3" s="153" t="s">
        <v>6</v>
      </c>
      <c r="T3" s="146" t="s">
        <v>61</v>
      </c>
      <c r="U3" s="151" t="s">
        <v>56</v>
      </c>
      <c r="V3" s="152"/>
      <c r="W3" s="148" t="s">
        <v>58</v>
      </c>
      <c r="X3" s="149"/>
      <c r="Y3" s="149"/>
      <c r="Z3" s="149"/>
      <c r="AA3" s="150"/>
      <c r="AB3" s="146" t="s">
        <v>3</v>
      </c>
      <c r="AC3" s="159" t="s">
        <v>602</v>
      </c>
      <c r="AD3" s="160"/>
      <c r="AE3" s="159" t="s">
        <v>603</v>
      </c>
      <c r="AF3" s="160"/>
    </row>
    <row r="4" spans="1:32" ht="114.75" customHeight="1" x14ac:dyDescent="0.25">
      <c r="A4" s="147"/>
      <c r="B4" s="147"/>
      <c r="C4" s="147"/>
      <c r="D4" s="147"/>
      <c r="E4" s="147"/>
      <c r="F4" s="147"/>
      <c r="G4" s="119" t="s">
        <v>636</v>
      </c>
      <c r="H4" s="119" t="s">
        <v>637</v>
      </c>
      <c r="I4" s="130" t="s">
        <v>531</v>
      </c>
      <c r="J4" s="147"/>
      <c r="K4" s="147"/>
      <c r="L4" s="147"/>
      <c r="M4" s="118" t="s">
        <v>134</v>
      </c>
      <c r="N4" s="118" t="s">
        <v>62</v>
      </c>
      <c r="O4" s="118" t="s">
        <v>63</v>
      </c>
      <c r="P4" s="118" t="s">
        <v>64</v>
      </c>
      <c r="Q4" s="118" t="s">
        <v>65</v>
      </c>
      <c r="R4" s="118" t="s">
        <v>66</v>
      </c>
      <c r="S4" s="154"/>
      <c r="T4" s="147"/>
      <c r="U4" s="119" t="s">
        <v>59</v>
      </c>
      <c r="V4" s="119" t="s">
        <v>57</v>
      </c>
      <c r="W4" s="120" t="s">
        <v>7</v>
      </c>
      <c r="X4" s="120" t="s">
        <v>8</v>
      </c>
      <c r="Y4" s="120" t="s">
        <v>9</v>
      </c>
      <c r="Z4" s="120" t="s">
        <v>10</v>
      </c>
      <c r="AA4" s="120" t="s">
        <v>362</v>
      </c>
      <c r="AB4" s="147"/>
      <c r="AC4" s="161"/>
      <c r="AD4" s="162"/>
      <c r="AE4" s="161"/>
      <c r="AF4" s="162"/>
    </row>
    <row r="5" spans="1:32" s="96" customFormat="1" ht="225.75" customHeight="1" x14ac:dyDescent="0.25">
      <c r="A5" s="79" t="s">
        <v>577</v>
      </c>
      <c r="B5" s="78" t="s">
        <v>576</v>
      </c>
      <c r="C5" s="86" t="s">
        <v>146</v>
      </c>
      <c r="D5" s="79" t="s">
        <v>23</v>
      </c>
      <c r="E5" s="84" t="s">
        <v>38</v>
      </c>
      <c r="F5" s="86" t="s">
        <v>147</v>
      </c>
      <c r="G5" s="86" t="s">
        <v>638</v>
      </c>
      <c r="H5" s="133" t="s">
        <v>640</v>
      </c>
      <c r="I5" s="135" t="s">
        <v>645</v>
      </c>
      <c r="J5" s="86" t="s">
        <v>701</v>
      </c>
      <c r="K5" s="86" t="s">
        <v>479</v>
      </c>
      <c r="L5" s="79" t="s">
        <v>24</v>
      </c>
      <c r="M5" s="79">
        <v>-1</v>
      </c>
      <c r="N5" s="79">
        <v>1</v>
      </c>
      <c r="O5" s="79">
        <v>10</v>
      </c>
      <c r="P5" s="79">
        <v>5</v>
      </c>
      <c r="Q5" s="79">
        <v>5</v>
      </c>
      <c r="R5" s="79">
        <v>10</v>
      </c>
      <c r="S5" s="94">
        <f>M5*(N5*O5*P5*Q5*R5)</f>
        <v>-2500</v>
      </c>
      <c r="T5" s="95" t="str">
        <f>IF(AND(S5&gt;25000,S5&lt;=100000),"POSITIVO ALTO","")&amp;IF(AND(S5&gt;10000,S5&lt;=25000),"POSITIVO MODERADO","")&amp;IF(AND(S5&gt;=1,S5&lt;=10000),"POSITIVO BAJO","")&amp;IF(AND(S5&lt;-10000,S5&gt;=-25000),"NEGATIVO MODERADO","")&amp;IF(AND(S5&lt;=-1,S5&gt;=-10000),"NEGATIVO BAJO","")&amp;IF(AND(S5&lt;-25000,S5&gt;=-100000),"NEGATIVO ALTO","")</f>
        <v>NEGATIVO BAJO</v>
      </c>
      <c r="U5" s="79" t="s">
        <v>499</v>
      </c>
      <c r="V5" s="122" t="s">
        <v>500</v>
      </c>
      <c r="W5" s="79"/>
      <c r="X5" s="79"/>
      <c r="Y5" s="79" t="s">
        <v>501</v>
      </c>
      <c r="Z5" s="79" t="s">
        <v>501</v>
      </c>
      <c r="AA5" s="79"/>
      <c r="AB5" s="84" t="s">
        <v>512</v>
      </c>
      <c r="AC5" s="158" t="s">
        <v>687</v>
      </c>
      <c r="AD5" s="158"/>
      <c r="AE5" s="158" t="s">
        <v>735</v>
      </c>
      <c r="AF5" s="158"/>
    </row>
    <row r="6" spans="1:32" s="96" customFormat="1" ht="120.75" customHeight="1" x14ac:dyDescent="0.25">
      <c r="A6" s="79" t="s">
        <v>577</v>
      </c>
      <c r="B6" s="78" t="s">
        <v>576</v>
      </c>
      <c r="C6" s="86" t="s">
        <v>146</v>
      </c>
      <c r="D6" s="79" t="s">
        <v>23</v>
      </c>
      <c r="E6" s="86" t="s">
        <v>383</v>
      </c>
      <c r="F6" s="86" t="s">
        <v>374</v>
      </c>
      <c r="G6" s="79" t="s">
        <v>639</v>
      </c>
      <c r="H6" s="133" t="s">
        <v>640</v>
      </c>
      <c r="I6" s="135" t="s">
        <v>645</v>
      </c>
      <c r="J6" s="86" t="s">
        <v>702</v>
      </c>
      <c r="K6" s="86" t="s">
        <v>479</v>
      </c>
      <c r="L6" s="79" t="s">
        <v>24</v>
      </c>
      <c r="M6" s="79">
        <v>-1</v>
      </c>
      <c r="N6" s="79">
        <v>1</v>
      </c>
      <c r="O6" s="79">
        <v>5</v>
      </c>
      <c r="P6" s="79">
        <v>5</v>
      </c>
      <c r="Q6" s="79">
        <v>5</v>
      </c>
      <c r="R6" s="79">
        <v>10</v>
      </c>
      <c r="S6" s="94">
        <f t="shared" ref="S6:S28" si="0">M6*(N6*O6*P6*Q6*R6)</f>
        <v>-1250</v>
      </c>
      <c r="T6" s="95" t="str">
        <f t="shared" ref="T6:T28" si="1">IF(AND(S6&gt;25000,S6&lt;=100000),"POSITIVO ALTO","")&amp;IF(AND(S6&gt;10000,S6&lt;=25000),"POSITIVO MODERADO","")&amp;IF(AND(S6&gt;=1,S6&lt;=10000),"POSITIVO BAJO","")&amp;IF(AND(S6&lt;-10000,S6&gt;=-25000),"NEGATIVO MODERADO","")&amp;IF(AND(S6&lt;=-1,S6&gt;=-10000),"NEGATIVO BAJO","")&amp;IF(AND(S6&lt;-25000,S6&gt;=-100000),"NEGATIVO ALTO","")</f>
        <v>NEGATIVO BAJO</v>
      </c>
      <c r="U6" s="79" t="s">
        <v>499</v>
      </c>
      <c r="V6" s="72" t="s">
        <v>503</v>
      </c>
      <c r="W6" s="79"/>
      <c r="X6" s="79"/>
      <c r="Y6" s="79" t="s">
        <v>501</v>
      </c>
      <c r="Z6" s="79"/>
      <c r="AA6" s="79"/>
      <c r="AB6" s="84" t="s">
        <v>573</v>
      </c>
      <c r="AC6" s="158" t="s">
        <v>691</v>
      </c>
      <c r="AD6" s="158"/>
      <c r="AE6" s="158" t="s">
        <v>688</v>
      </c>
      <c r="AF6" s="158"/>
    </row>
    <row r="7" spans="1:32" s="96" customFormat="1" ht="131.25" customHeight="1" x14ac:dyDescent="0.25">
      <c r="A7" s="79" t="s">
        <v>577</v>
      </c>
      <c r="B7" s="78" t="s">
        <v>576</v>
      </c>
      <c r="C7" s="86" t="s">
        <v>146</v>
      </c>
      <c r="D7" s="79" t="s">
        <v>23</v>
      </c>
      <c r="E7" s="86" t="s">
        <v>411</v>
      </c>
      <c r="F7" s="86" t="s">
        <v>412</v>
      </c>
      <c r="G7" s="86" t="s">
        <v>647</v>
      </c>
      <c r="H7" s="133" t="s">
        <v>640</v>
      </c>
      <c r="I7" s="135" t="s">
        <v>645</v>
      </c>
      <c r="J7" s="86" t="s">
        <v>703</v>
      </c>
      <c r="K7" s="86" t="s">
        <v>238</v>
      </c>
      <c r="L7" s="79" t="s">
        <v>48</v>
      </c>
      <c r="M7" s="79">
        <v>-1</v>
      </c>
      <c r="N7" s="79">
        <v>1</v>
      </c>
      <c r="O7" s="79">
        <v>5</v>
      </c>
      <c r="P7" s="79">
        <v>10</v>
      </c>
      <c r="Q7" s="79">
        <v>10</v>
      </c>
      <c r="R7" s="79">
        <v>5</v>
      </c>
      <c r="S7" s="94">
        <f t="shared" si="0"/>
        <v>-2500</v>
      </c>
      <c r="T7" s="95" t="str">
        <f t="shared" si="1"/>
        <v>NEGATIVO BAJO</v>
      </c>
      <c r="U7" s="79" t="s">
        <v>499</v>
      </c>
      <c r="V7" s="72" t="s">
        <v>503</v>
      </c>
      <c r="W7" s="79"/>
      <c r="X7" s="79"/>
      <c r="Y7" s="79"/>
      <c r="Z7" s="79" t="s">
        <v>501</v>
      </c>
      <c r="AA7" s="79"/>
      <c r="AB7" s="84" t="s">
        <v>575</v>
      </c>
      <c r="AC7" s="158" t="s">
        <v>605</v>
      </c>
      <c r="AD7" s="158"/>
      <c r="AE7" s="158" t="s">
        <v>605</v>
      </c>
      <c r="AF7" s="158"/>
    </row>
    <row r="8" spans="1:32" s="96" customFormat="1" ht="165.75" customHeight="1" x14ac:dyDescent="0.25">
      <c r="A8" s="79" t="s">
        <v>577</v>
      </c>
      <c r="B8" s="78" t="s">
        <v>576</v>
      </c>
      <c r="C8" s="86" t="s">
        <v>228</v>
      </c>
      <c r="D8" s="79" t="s">
        <v>23</v>
      </c>
      <c r="E8" s="86" t="s">
        <v>40</v>
      </c>
      <c r="F8" s="86" t="s">
        <v>504</v>
      </c>
      <c r="G8" s="86" t="s">
        <v>641</v>
      </c>
      <c r="H8" s="133" t="s">
        <v>640</v>
      </c>
      <c r="I8" s="135" t="s">
        <v>345</v>
      </c>
      <c r="J8" s="86" t="s">
        <v>704</v>
      </c>
      <c r="K8" s="86" t="s">
        <v>460</v>
      </c>
      <c r="L8" s="79" t="s">
        <v>29</v>
      </c>
      <c r="M8" s="79">
        <v>-1</v>
      </c>
      <c r="N8" s="79">
        <v>1</v>
      </c>
      <c r="O8" s="79">
        <v>10</v>
      </c>
      <c r="P8" s="79">
        <v>5</v>
      </c>
      <c r="Q8" s="79">
        <v>1</v>
      </c>
      <c r="R8" s="79">
        <v>10</v>
      </c>
      <c r="S8" s="94">
        <f t="shared" si="0"/>
        <v>-500</v>
      </c>
      <c r="T8" s="95" t="str">
        <f t="shared" si="1"/>
        <v>NEGATIVO BAJO</v>
      </c>
      <c r="U8" s="79" t="s">
        <v>499</v>
      </c>
      <c r="V8" s="72" t="s">
        <v>574</v>
      </c>
      <c r="W8" s="79"/>
      <c r="X8" s="79"/>
      <c r="Y8" s="79" t="s">
        <v>501</v>
      </c>
      <c r="Z8" s="79" t="s">
        <v>501</v>
      </c>
      <c r="AA8" s="79"/>
      <c r="AB8" s="84" t="s">
        <v>511</v>
      </c>
      <c r="AC8" s="158" t="s">
        <v>689</v>
      </c>
      <c r="AD8" s="158"/>
      <c r="AE8" s="158" t="s">
        <v>690</v>
      </c>
      <c r="AF8" s="158"/>
    </row>
    <row r="9" spans="1:32" s="96" customFormat="1" ht="137.25" customHeight="1" x14ac:dyDescent="0.25">
      <c r="A9" s="79" t="s">
        <v>577</v>
      </c>
      <c r="B9" s="78" t="s">
        <v>576</v>
      </c>
      <c r="C9" s="86" t="s">
        <v>183</v>
      </c>
      <c r="D9" s="79" t="s">
        <v>34</v>
      </c>
      <c r="E9" s="86" t="s">
        <v>241</v>
      </c>
      <c r="F9" s="86" t="s">
        <v>185</v>
      </c>
      <c r="G9" s="86" t="s">
        <v>642</v>
      </c>
      <c r="H9" s="133" t="s">
        <v>640</v>
      </c>
      <c r="I9" s="135" t="s">
        <v>649</v>
      </c>
      <c r="J9" s="86" t="s">
        <v>390</v>
      </c>
      <c r="K9" s="86" t="s">
        <v>384</v>
      </c>
      <c r="L9" s="79" t="s">
        <v>48</v>
      </c>
      <c r="M9" s="79">
        <v>-1</v>
      </c>
      <c r="N9" s="79">
        <v>1</v>
      </c>
      <c r="O9" s="79">
        <v>1</v>
      </c>
      <c r="P9" s="79">
        <v>1</v>
      </c>
      <c r="Q9" s="79">
        <v>10</v>
      </c>
      <c r="R9" s="79">
        <v>1</v>
      </c>
      <c r="S9" s="94">
        <f t="shared" si="0"/>
        <v>-10</v>
      </c>
      <c r="T9" s="95" t="str">
        <f t="shared" si="1"/>
        <v>NEGATIVO BAJO</v>
      </c>
      <c r="U9" s="79" t="s">
        <v>499</v>
      </c>
      <c r="V9" s="72" t="s">
        <v>509</v>
      </c>
      <c r="W9" s="79"/>
      <c r="X9" s="79"/>
      <c r="Y9" s="79"/>
      <c r="Z9" s="79" t="s">
        <v>501</v>
      </c>
      <c r="AA9" s="79" t="s">
        <v>501</v>
      </c>
      <c r="AB9" s="84" t="s">
        <v>606</v>
      </c>
      <c r="AC9" s="158" t="s">
        <v>607</v>
      </c>
      <c r="AD9" s="158"/>
      <c r="AE9" s="158" t="s">
        <v>736</v>
      </c>
      <c r="AF9" s="158"/>
    </row>
    <row r="10" spans="1:32" s="96" customFormat="1" ht="93.75" customHeight="1" x14ac:dyDescent="0.25">
      <c r="A10" s="79" t="s">
        <v>577</v>
      </c>
      <c r="B10" s="78" t="s">
        <v>576</v>
      </c>
      <c r="C10" s="86" t="s">
        <v>54</v>
      </c>
      <c r="D10" s="79" t="s">
        <v>23</v>
      </c>
      <c r="E10" s="86" t="s">
        <v>53</v>
      </c>
      <c r="F10" s="86" t="s">
        <v>233</v>
      </c>
      <c r="G10" s="86" t="s">
        <v>646</v>
      </c>
      <c r="H10" s="134" t="s">
        <v>648</v>
      </c>
      <c r="I10" s="135" t="s">
        <v>345</v>
      </c>
      <c r="J10" s="86" t="s">
        <v>705</v>
      </c>
      <c r="K10" s="86" t="s">
        <v>234</v>
      </c>
      <c r="L10" s="79" t="s">
        <v>24</v>
      </c>
      <c r="M10" s="79">
        <v>1</v>
      </c>
      <c r="N10" s="79">
        <v>5</v>
      </c>
      <c r="O10" s="79">
        <v>10</v>
      </c>
      <c r="P10" s="79">
        <v>10</v>
      </c>
      <c r="Q10" s="79">
        <v>5</v>
      </c>
      <c r="R10" s="79">
        <v>1</v>
      </c>
      <c r="S10" s="94">
        <f t="shared" si="0"/>
        <v>2500</v>
      </c>
      <c r="T10" s="95" t="str">
        <f t="shared" si="1"/>
        <v>POSITIVO BAJO</v>
      </c>
      <c r="U10" s="79" t="s">
        <v>499</v>
      </c>
      <c r="V10" s="72" t="s">
        <v>516</v>
      </c>
      <c r="W10" s="79"/>
      <c r="X10" s="79"/>
      <c r="Y10" s="79"/>
      <c r="Z10" s="79" t="s">
        <v>501</v>
      </c>
      <c r="AA10" s="79"/>
      <c r="AB10" s="84" t="s">
        <v>608</v>
      </c>
      <c r="AC10" s="158"/>
      <c r="AD10" s="158"/>
      <c r="AE10" s="164" t="s">
        <v>714</v>
      </c>
      <c r="AF10" s="164"/>
    </row>
    <row r="11" spans="1:32" s="96" customFormat="1" ht="94.5" customHeight="1" x14ac:dyDescent="0.25">
      <c r="A11" s="79" t="s">
        <v>577</v>
      </c>
      <c r="B11" s="78" t="s">
        <v>576</v>
      </c>
      <c r="C11" s="86" t="s">
        <v>49</v>
      </c>
      <c r="D11" s="79" t="s">
        <v>23</v>
      </c>
      <c r="E11" s="86" t="s">
        <v>51</v>
      </c>
      <c r="F11" s="86" t="s">
        <v>350</v>
      </c>
      <c r="G11" s="86" t="s">
        <v>644</v>
      </c>
      <c r="H11" s="134" t="s">
        <v>643</v>
      </c>
      <c r="I11" s="135" t="s">
        <v>645</v>
      </c>
      <c r="J11" s="86" t="s">
        <v>703</v>
      </c>
      <c r="K11" s="86" t="s">
        <v>238</v>
      </c>
      <c r="L11" s="79" t="s">
        <v>48</v>
      </c>
      <c r="M11" s="79">
        <v>-1</v>
      </c>
      <c r="N11" s="79">
        <v>1</v>
      </c>
      <c r="O11" s="79">
        <v>10</v>
      </c>
      <c r="P11" s="79">
        <v>10</v>
      </c>
      <c r="Q11" s="79">
        <v>5</v>
      </c>
      <c r="R11" s="79">
        <v>10</v>
      </c>
      <c r="S11" s="94">
        <f t="shared" si="0"/>
        <v>-5000</v>
      </c>
      <c r="T11" s="95" t="str">
        <f t="shared" si="1"/>
        <v>NEGATIVO BAJO</v>
      </c>
      <c r="U11" s="79" t="s">
        <v>499</v>
      </c>
      <c r="V11" s="72" t="s">
        <v>510</v>
      </c>
      <c r="W11" s="79"/>
      <c r="X11" s="79"/>
      <c r="Y11" s="79"/>
      <c r="Z11" s="79" t="s">
        <v>501</v>
      </c>
      <c r="AA11" s="79"/>
      <c r="AB11" s="84" t="s">
        <v>609</v>
      </c>
      <c r="AC11" s="158" t="s">
        <v>610</v>
      </c>
      <c r="AD11" s="158"/>
      <c r="AE11" s="158" t="s">
        <v>737</v>
      </c>
      <c r="AF11" s="158"/>
    </row>
    <row r="12" spans="1:32" s="96" customFormat="1" ht="150.75" customHeight="1" x14ac:dyDescent="0.25">
      <c r="A12" s="79" t="s">
        <v>577</v>
      </c>
      <c r="B12" s="78" t="s">
        <v>576</v>
      </c>
      <c r="C12" s="86" t="s">
        <v>22</v>
      </c>
      <c r="D12" s="79" t="s">
        <v>28</v>
      </c>
      <c r="E12" s="86" t="s">
        <v>51</v>
      </c>
      <c r="F12" s="86" t="s">
        <v>349</v>
      </c>
      <c r="G12" s="86" t="s">
        <v>650</v>
      </c>
      <c r="H12" s="133" t="s">
        <v>640</v>
      </c>
      <c r="I12" s="135" t="s">
        <v>645</v>
      </c>
      <c r="J12" s="86" t="s">
        <v>703</v>
      </c>
      <c r="K12" s="86" t="s">
        <v>238</v>
      </c>
      <c r="L12" s="79" t="s">
        <v>48</v>
      </c>
      <c r="M12" s="79">
        <v>-1</v>
      </c>
      <c r="N12" s="79">
        <v>10</v>
      </c>
      <c r="O12" s="79">
        <v>1</v>
      </c>
      <c r="P12" s="79">
        <v>10</v>
      </c>
      <c r="Q12" s="79">
        <v>10</v>
      </c>
      <c r="R12" s="79">
        <v>5</v>
      </c>
      <c r="S12" s="94">
        <f t="shared" si="0"/>
        <v>-5000</v>
      </c>
      <c r="T12" s="95" t="str">
        <f t="shared" si="1"/>
        <v>NEGATIVO BAJO</v>
      </c>
      <c r="U12" s="79" t="s">
        <v>499</v>
      </c>
      <c r="V12" s="72" t="s">
        <v>513</v>
      </c>
      <c r="W12" s="79"/>
      <c r="X12" s="79"/>
      <c r="Y12" s="79"/>
      <c r="Z12" s="79" t="s">
        <v>501</v>
      </c>
      <c r="AA12" s="79"/>
      <c r="AB12" s="123" t="s">
        <v>591</v>
      </c>
      <c r="AC12" s="158" t="s">
        <v>692</v>
      </c>
      <c r="AD12" s="158"/>
      <c r="AE12" s="158" t="s">
        <v>738</v>
      </c>
      <c r="AF12" s="158"/>
    </row>
    <row r="13" spans="1:32" s="96" customFormat="1" ht="120" customHeight="1" x14ac:dyDescent="0.25">
      <c r="A13" s="79" t="s">
        <v>514</v>
      </c>
      <c r="B13" s="79" t="s">
        <v>515</v>
      </c>
      <c r="C13" s="86" t="s">
        <v>137</v>
      </c>
      <c r="D13" s="79" t="s">
        <v>23</v>
      </c>
      <c r="E13" s="86" t="s">
        <v>38</v>
      </c>
      <c r="F13" s="86" t="s">
        <v>138</v>
      </c>
      <c r="G13" s="86" t="s">
        <v>651</v>
      </c>
      <c r="H13" s="133" t="s">
        <v>640</v>
      </c>
      <c r="I13" s="135" t="s">
        <v>645</v>
      </c>
      <c r="J13" s="86" t="s">
        <v>706</v>
      </c>
      <c r="K13" s="86" t="s">
        <v>479</v>
      </c>
      <c r="L13" s="79" t="s">
        <v>24</v>
      </c>
      <c r="M13" s="79">
        <v>-1</v>
      </c>
      <c r="N13" s="79">
        <v>5</v>
      </c>
      <c r="O13" s="79">
        <v>10</v>
      </c>
      <c r="P13" s="79">
        <v>5</v>
      </c>
      <c r="Q13" s="79">
        <v>10</v>
      </c>
      <c r="R13" s="79">
        <v>5</v>
      </c>
      <c r="S13" s="94">
        <f t="shared" si="0"/>
        <v>-12500</v>
      </c>
      <c r="T13" s="95" t="str">
        <f t="shared" si="1"/>
        <v>NEGATIVO MODERADO</v>
      </c>
      <c r="U13" s="79" t="s">
        <v>499</v>
      </c>
      <c r="V13" s="122" t="s">
        <v>500</v>
      </c>
      <c r="W13" s="79"/>
      <c r="X13" s="79"/>
      <c r="Y13" s="79"/>
      <c r="Z13" s="79" t="s">
        <v>501</v>
      </c>
      <c r="AA13" s="79"/>
      <c r="AB13" s="84" t="s">
        <v>517</v>
      </c>
      <c r="AC13" s="158" t="s">
        <v>693</v>
      </c>
      <c r="AD13" s="158"/>
      <c r="AE13" s="158" t="s">
        <v>694</v>
      </c>
      <c r="AF13" s="158"/>
    </row>
    <row r="14" spans="1:32" s="96" customFormat="1" ht="238.5" customHeight="1" x14ac:dyDescent="0.25">
      <c r="A14" s="79" t="s">
        <v>514</v>
      </c>
      <c r="B14" s="79" t="s">
        <v>515</v>
      </c>
      <c r="C14" s="86" t="s">
        <v>144</v>
      </c>
      <c r="D14" s="79" t="s">
        <v>23</v>
      </c>
      <c r="E14" s="86" t="s">
        <v>38</v>
      </c>
      <c r="F14" s="86" t="s">
        <v>481</v>
      </c>
      <c r="G14" s="86" t="s">
        <v>652</v>
      </c>
      <c r="H14" s="133" t="s">
        <v>640</v>
      </c>
      <c r="I14" s="135" t="s">
        <v>645</v>
      </c>
      <c r="J14" s="86" t="s">
        <v>707</v>
      </c>
      <c r="K14" s="86" t="s">
        <v>169</v>
      </c>
      <c r="L14" s="79" t="s">
        <v>24</v>
      </c>
      <c r="M14" s="79">
        <v>-1</v>
      </c>
      <c r="N14" s="79">
        <v>1</v>
      </c>
      <c r="O14" s="79">
        <v>10</v>
      </c>
      <c r="P14" s="79">
        <v>10</v>
      </c>
      <c r="Q14" s="79">
        <v>10</v>
      </c>
      <c r="R14" s="79">
        <v>5</v>
      </c>
      <c r="S14" s="94">
        <f t="shared" si="0"/>
        <v>-5000</v>
      </c>
      <c r="T14" s="95" t="str">
        <f t="shared" si="1"/>
        <v>NEGATIVO BAJO</v>
      </c>
      <c r="U14" s="79" t="s">
        <v>499</v>
      </c>
      <c r="V14" s="122" t="s">
        <v>519</v>
      </c>
      <c r="W14" s="79"/>
      <c r="X14" s="79"/>
      <c r="Y14" s="79"/>
      <c r="Z14" s="79" t="s">
        <v>501</v>
      </c>
      <c r="AA14" s="79"/>
      <c r="AB14" s="84" t="s">
        <v>517</v>
      </c>
      <c r="AC14" s="158" t="s">
        <v>687</v>
      </c>
      <c r="AD14" s="158"/>
      <c r="AE14" s="158" t="s">
        <v>735</v>
      </c>
      <c r="AF14" s="158"/>
    </row>
    <row r="15" spans="1:32" s="96" customFormat="1" ht="76.5" x14ac:dyDescent="0.25">
      <c r="A15" s="79" t="s">
        <v>514</v>
      </c>
      <c r="B15" s="79" t="s">
        <v>515</v>
      </c>
      <c r="C15" s="86" t="s">
        <v>144</v>
      </c>
      <c r="D15" s="79" t="s">
        <v>23</v>
      </c>
      <c r="E15" s="86" t="s">
        <v>40</v>
      </c>
      <c r="F15" s="86" t="s">
        <v>520</v>
      </c>
      <c r="G15" s="86" t="s">
        <v>653</v>
      </c>
      <c r="H15" s="133" t="s">
        <v>640</v>
      </c>
      <c r="I15" s="135" t="s">
        <v>345</v>
      </c>
      <c r="J15" s="86" t="s">
        <v>706</v>
      </c>
      <c r="K15" s="86" t="s">
        <v>479</v>
      </c>
      <c r="L15" s="79" t="s">
        <v>24</v>
      </c>
      <c r="M15" s="79">
        <v>-1</v>
      </c>
      <c r="N15" s="79">
        <v>1</v>
      </c>
      <c r="O15" s="79">
        <v>10</v>
      </c>
      <c r="P15" s="79">
        <v>10</v>
      </c>
      <c r="Q15" s="79">
        <v>10</v>
      </c>
      <c r="R15" s="79">
        <v>5</v>
      </c>
      <c r="S15" s="94">
        <f t="shared" si="0"/>
        <v>-5000</v>
      </c>
      <c r="T15" s="95" t="str">
        <f t="shared" si="1"/>
        <v>NEGATIVO BAJO</v>
      </c>
      <c r="U15" s="79" t="s">
        <v>499</v>
      </c>
      <c r="V15" s="72" t="s">
        <v>505</v>
      </c>
      <c r="W15" s="124"/>
      <c r="X15" s="124"/>
      <c r="Y15" s="124"/>
      <c r="Z15" s="124" t="s">
        <v>501</v>
      </c>
      <c r="AA15" s="124"/>
      <c r="AB15" s="84" t="s">
        <v>511</v>
      </c>
      <c r="AC15" s="166" t="s">
        <v>695</v>
      </c>
      <c r="AD15" s="166"/>
      <c r="AE15" s="167" t="s">
        <v>696</v>
      </c>
      <c r="AF15" s="167"/>
    </row>
    <row r="16" spans="1:32" s="96" customFormat="1" ht="91.5" customHeight="1" x14ac:dyDescent="0.25">
      <c r="A16" s="79" t="s">
        <v>514</v>
      </c>
      <c r="B16" s="79" t="s">
        <v>515</v>
      </c>
      <c r="C16" s="84" t="s">
        <v>498</v>
      </c>
      <c r="D16" s="79" t="s">
        <v>23</v>
      </c>
      <c r="E16" s="84" t="s">
        <v>383</v>
      </c>
      <c r="F16" s="86" t="s">
        <v>408</v>
      </c>
      <c r="G16" s="86" t="s">
        <v>654</v>
      </c>
      <c r="H16" s="133" t="s">
        <v>640</v>
      </c>
      <c r="I16" s="135" t="s">
        <v>645</v>
      </c>
      <c r="J16" s="86" t="s">
        <v>703</v>
      </c>
      <c r="K16" s="86" t="s">
        <v>169</v>
      </c>
      <c r="L16" s="79" t="s">
        <v>24</v>
      </c>
      <c r="M16" s="79">
        <v>-1</v>
      </c>
      <c r="N16" s="79">
        <v>1</v>
      </c>
      <c r="O16" s="79">
        <v>5</v>
      </c>
      <c r="P16" s="79">
        <v>5</v>
      </c>
      <c r="Q16" s="79">
        <v>10</v>
      </c>
      <c r="R16" s="79">
        <v>10</v>
      </c>
      <c r="S16" s="94">
        <f t="shared" si="0"/>
        <v>-2500</v>
      </c>
      <c r="T16" s="95" t="str">
        <f t="shared" si="1"/>
        <v>NEGATIVO BAJO</v>
      </c>
      <c r="U16" s="124" t="s">
        <v>499</v>
      </c>
      <c r="V16" s="72" t="s">
        <v>503</v>
      </c>
      <c r="W16" s="124"/>
      <c r="X16" s="124"/>
      <c r="Y16" s="124" t="s">
        <v>501</v>
      </c>
      <c r="Z16" s="124"/>
      <c r="AA16" s="124"/>
      <c r="AB16" s="84" t="s">
        <v>578</v>
      </c>
      <c r="AC16" s="168" t="s">
        <v>604</v>
      </c>
      <c r="AD16" s="168"/>
      <c r="AE16" s="168" t="s">
        <v>604</v>
      </c>
      <c r="AF16" s="168"/>
    </row>
    <row r="17" spans="1:32" s="96" customFormat="1" ht="244.5" customHeight="1" x14ac:dyDescent="0.25">
      <c r="A17" s="79" t="s">
        <v>514</v>
      </c>
      <c r="B17" s="79" t="s">
        <v>515</v>
      </c>
      <c r="C17" s="84" t="s">
        <v>498</v>
      </c>
      <c r="D17" s="79" t="s">
        <v>23</v>
      </c>
      <c r="E17" s="84" t="s">
        <v>38</v>
      </c>
      <c r="F17" s="86" t="s">
        <v>522</v>
      </c>
      <c r="G17" s="86" t="s">
        <v>655</v>
      </c>
      <c r="H17" s="133" t="s">
        <v>640</v>
      </c>
      <c r="I17" s="135" t="s">
        <v>645</v>
      </c>
      <c r="J17" s="86" t="s">
        <v>706</v>
      </c>
      <c r="K17" s="86" t="s">
        <v>479</v>
      </c>
      <c r="L17" s="79" t="s">
        <v>24</v>
      </c>
      <c r="M17" s="79">
        <v>-1</v>
      </c>
      <c r="N17" s="79">
        <v>1</v>
      </c>
      <c r="O17" s="79">
        <v>10</v>
      </c>
      <c r="P17" s="79">
        <v>5</v>
      </c>
      <c r="Q17" s="79">
        <v>5</v>
      </c>
      <c r="R17" s="79">
        <v>5</v>
      </c>
      <c r="S17" s="94">
        <f t="shared" si="0"/>
        <v>-1250</v>
      </c>
      <c r="T17" s="95" t="str">
        <f t="shared" si="1"/>
        <v>NEGATIVO BAJO</v>
      </c>
      <c r="U17" s="79" t="s">
        <v>499</v>
      </c>
      <c r="V17" s="122" t="s">
        <v>500</v>
      </c>
      <c r="W17" s="124"/>
      <c r="X17" s="124"/>
      <c r="Y17" s="124"/>
      <c r="Z17" s="124" t="s">
        <v>501</v>
      </c>
      <c r="AA17" s="124"/>
      <c r="AB17" s="84" t="s">
        <v>517</v>
      </c>
      <c r="AC17" s="158" t="s">
        <v>687</v>
      </c>
      <c r="AD17" s="158"/>
      <c r="AE17" s="158" t="s">
        <v>735</v>
      </c>
      <c r="AF17" s="158"/>
    </row>
    <row r="18" spans="1:32" s="96" customFormat="1" ht="76.5" x14ac:dyDescent="0.25">
      <c r="A18" s="79" t="s">
        <v>514</v>
      </c>
      <c r="B18" s="79" t="s">
        <v>515</v>
      </c>
      <c r="C18" s="86" t="s">
        <v>178</v>
      </c>
      <c r="D18" s="79" t="s">
        <v>23</v>
      </c>
      <c r="E18" s="86" t="s">
        <v>179</v>
      </c>
      <c r="F18" s="86" t="s">
        <v>180</v>
      </c>
      <c r="G18" s="86" t="s">
        <v>656</v>
      </c>
      <c r="H18" s="133" t="s">
        <v>639</v>
      </c>
      <c r="I18" s="135" t="s">
        <v>645</v>
      </c>
      <c r="J18" s="86" t="s">
        <v>708</v>
      </c>
      <c r="K18" s="86" t="s">
        <v>182</v>
      </c>
      <c r="L18" s="78" t="s">
        <v>29</v>
      </c>
      <c r="M18" s="79">
        <v>-1</v>
      </c>
      <c r="N18" s="79">
        <v>1</v>
      </c>
      <c r="O18" s="79">
        <v>1</v>
      </c>
      <c r="P18" s="79">
        <v>1</v>
      </c>
      <c r="Q18" s="79">
        <v>1</v>
      </c>
      <c r="R18" s="79">
        <v>1</v>
      </c>
      <c r="S18" s="94">
        <f t="shared" si="0"/>
        <v>-1</v>
      </c>
      <c r="T18" s="95" t="str">
        <f t="shared" si="1"/>
        <v>NEGATIVO BAJO</v>
      </c>
      <c r="U18" s="124" t="s">
        <v>499</v>
      </c>
      <c r="V18" s="72" t="s">
        <v>523</v>
      </c>
      <c r="W18" s="124"/>
      <c r="X18" s="124"/>
      <c r="Y18" s="124"/>
      <c r="Z18" s="124"/>
      <c r="AA18" s="124" t="s">
        <v>501</v>
      </c>
      <c r="AB18" s="123" t="s">
        <v>524</v>
      </c>
      <c r="AC18" s="158" t="s">
        <v>605</v>
      </c>
      <c r="AD18" s="158"/>
      <c r="AE18" s="158" t="s">
        <v>739</v>
      </c>
      <c r="AF18" s="158"/>
    </row>
    <row r="19" spans="1:32" s="96" customFormat="1" ht="75" x14ac:dyDescent="0.25">
      <c r="A19" s="79" t="s">
        <v>514</v>
      </c>
      <c r="B19" s="79" t="s">
        <v>515</v>
      </c>
      <c r="C19" s="86" t="s">
        <v>525</v>
      </c>
      <c r="D19" s="79" t="s">
        <v>34</v>
      </c>
      <c r="E19" s="86" t="s">
        <v>184</v>
      </c>
      <c r="F19" s="86" t="s">
        <v>526</v>
      </c>
      <c r="G19" s="86" t="s">
        <v>657</v>
      </c>
      <c r="H19" s="133" t="s">
        <v>639</v>
      </c>
      <c r="I19" s="135" t="s">
        <v>345</v>
      </c>
      <c r="J19" s="86" t="s">
        <v>195</v>
      </c>
      <c r="K19" s="84" t="s">
        <v>187</v>
      </c>
      <c r="L19" s="78" t="s">
        <v>29</v>
      </c>
      <c r="M19" s="79">
        <v>-1</v>
      </c>
      <c r="N19" s="79">
        <v>1</v>
      </c>
      <c r="O19" s="79">
        <v>1</v>
      </c>
      <c r="P19" s="79">
        <v>1</v>
      </c>
      <c r="Q19" s="79">
        <v>10</v>
      </c>
      <c r="R19" s="79">
        <v>1</v>
      </c>
      <c r="S19" s="94">
        <f t="shared" si="0"/>
        <v>-10</v>
      </c>
      <c r="T19" s="95" t="str">
        <f t="shared" si="1"/>
        <v>NEGATIVO BAJO</v>
      </c>
      <c r="U19" s="124" t="s">
        <v>499</v>
      </c>
      <c r="V19" s="72" t="s">
        <v>508</v>
      </c>
      <c r="W19" s="124"/>
      <c r="X19" s="124"/>
      <c r="Y19" s="124"/>
      <c r="Z19" s="124" t="s">
        <v>501</v>
      </c>
      <c r="AA19" s="124" t="s">
        <v>501</v>
      </c>
      <c r="AB19" s="123" t="s">
        <v>592</v>
      </c>
      <c r="AC19" s="158" t="s">
        <v>605</v>
      </c>
      <c r="AD19" s="158"/>
      <c r="AE19" s="158" t="s">
        <v>739</v>
      </c>
      <c r="AF19" s="158"/>
    </row>
    <row r="20" spans="1:32" s="96" customFormat="1" ht="75" x14ac:dyDescent="0.25">
      <c r="A20" s="79" t="s">
        <v>514</v>
      </c>
      <c r="B20" s="79" t="s">
        <v>515</v>
      </c>
      <c r="C20" s="86" t="s">
        <v>197</v>
      </c>
      <c r="D20" s="79" t="s">
        <v>34</v>
      </c>
      <c r="E20" s="86" t="s">
        <v>184</v>
      </c>
      <c r="F20" s="86" t="s">
        <v>198</v>
      </c>
      <c r="G20" s="86" t="s">
        <v>658</v>
      </c>
      <c r="H20" s="133" t="s">
        <v>640</v>
      </c>
      <c r="I20" s="135" t="s">
        <v>345</v>
      </c>
      <c r="J20" s="86" t="s">
        <v>195</v>
      </c>
      <c r="K20" s="84" t="s">
        <v>187</v>
      </c>
      <c r="L20" s="78" t="s">
        <v>29</v>
      </c>
      <c r="M20" s="79">
        <v>-1</v>
      </c>
      <c r="N20" s="79">
        <v>1</v>
      </c>
      <c r="O20" s="79">
        <v>1</v>
      </c>
      <c r="P20" s="79">
        <v>1</v>
      </c>
      <c r="Q20" s="79">
        <v>10</v>
      </c>
      <c r="R20" s="79">
        <v>1</v>
      </c>
      <c r="S20" s="125">
        <f>M20*(N20*O20*P20*Q20*R20)</f>
        <v>-10</v>
      </c>
      <c r="T20" s="95" t="str">
        <f t="shared" si="1"/>
        <v>NEGATIVO BAJO</v>
      </c>
      <c r="U20" s="124" t="s">
        <v>499</v>
      </c>
      <c r="V20" s="72" t="s">
        <v>508</v>
      </c>
      <c r="W20" s="124"/>
      <c r="X20" s="124"/>
      <c r="Y20" s="124" t="s">
        <v>501</v>
      </c>
      <c r="Z20" s="124"/>
      <c r="AA20" s="124" t="s">
        <v>501</v>
      </c>
      <c r="AB20" s="123" t="s">
        <v>527</v>
      </c>
      <c r="AC20" s="158" t="s">
        <v>605</v>
      </c>
      <c r="AD20" s="158"/>
      <c r="AE20" s="158" t="s">
        <v>739</v>
      </c>
      <c r="AF20" s="158"/>
    </row>
    <row r="21" spans="1:32" s="96" customFormat="1" ht="90" x14ac:dyDescent="0.25">
      <c r="A21" s="79" t="s">
        <v>514</v>
      </c>
      <c r="B21" s="79" t="s">
        <v>515</v>
      </c>
      <c r="C21" s="86" t="s">
        <v>197</v>
      </c>
      <c r="D21" s="79" t="s">
        <v>28</v>
      </c>
      <c r="E21" s="86" t="s">
        <v>179</v>
      </c>
      <c r="F21" s="86" t="s">
        <v>200</v>
      </c>
      <c r="G21" s="86" t="s">
        <v>659</v>
      </c>
      <c r="H21" s="133" t="s">
        <v>640</v>
      </c>
      <c r="I21" s="135" t="s">
        <v>345</v>
      </c>
      <c r="J21" s="86" t="s">
        <v>195</v>
      </c>
      <c r="K21" s="86" t="s">
        <v>187</v>
      </c>
      <c r="L21" s="79" t="s">
        <v>29</v>
      </c>
      <c r="M21" s="79">
        <v>-1</v>
      </c>
      <c r="N21" s="79">
        <v>1</v>
      </c>
      <c r="O21" s="79">
        <v>1</v>
      </c>
      <c r="P21" s="79">
        <v>1</v>
      </c>
      <c r="Q21" s="79">
        <v>5</v>
      </c>
      <c r="R21" s="79">
        <v>5</v>
      </c>
      <c r="S21" s="125">
        <f t="shared" si="0"/>
        <v>-25</v>
      </c>
      <c r="T21" s="95" t="str">
        <f t="shared" si="1"/>
        <v>NEGATIVO BAJO</v>
      </c>
      <c r="U21" s="124" t="s">
        <v>499</v>
      </c>
      <c r="V21" s="72" t="s">
        <v>523</v>
      </c>
      <c r="W21" s="124"/>
      <c r="X21" s="124"/>
      <c r="Y21" s="124"/>
      <c r="Z21" s="124" t="s">
        <v>501</v>
      </c>
      <c r="AA21" s="124" t="s">
        <v>501</v>
      </c>
      <c r="AB21" s="123" t="s">
        <v>593</v>
      </c>
      <c r="AC21" s="251"/>
      <c r="AD21" s="251"/>
      <c r="AE21" s="251"/>
      <c r="AF21" s="251"/>
    </row>
    <row r="22" spans="1:32" s="96" customFormat="1" ht="122.25" customHeight="1" x14ac:dyDescent="0.25">
      <c r="A22" s="79" t="s">
        <v>514</v>
      </c>
      <c r="B22" s="79" t="s">
        <v>515</v>
      </c>
      <c r="C22" s="86" t="s">
        <v>197</v>
      </c>
      <c r="D22" s="79" t="s">
        <v>28</v>
      </c>
      <c r="E22" s="86" t="s">
        <v>205</v>
      </c>
      <c r="F22" s="86" t="s">
        <v>206</v>
      </c>
      <c r="G22" s="86" t="s">
        <v>660</v>
      </c>
      <c r="H22" s="133" t="s">
        <v>640</v>
      </c>
      <c r="I22" s="135" t="s">
        <v>345</v>
      </c>
      <c r="J22" s="86" t="s">
        <v>195</v>
      </c>
      <c r="K22" s="84" t="s">
        <v>354</v>
      </c>
      <c r="L22" s="78" t="s">
        <v>29</v>
      </c>
      <c r="M22" s="79">
        <v>-1</v>
      </c>
      <c r="N22" s="79">
        <v>1</v>
      </c>
      <c r="O22" s="79">
        <v>1</v>
      </c>
      <c r="P22" s="79">
        <v>1</v>
      </c>
      <c r="Q22" s="79">
        <v>10</v>
      </c>
      <c r="R22" s="79">
        <v>1</v>
      </c>
      <c r="S22" s="125">
        <f t="shared" si="0"/>
        <v>-10</v>
      </c>
      <c r="T22" s="95" t="str">
        <f t="shared" si="1"/>
        <v>NEGATIVO BAJO</v>
      </c>
      <c r="U22" s="124" t="s">
        <v>499</v>
      </c>
      <c r="V22" s="72" t="s">
        <v>528</v>
      </c>
      <c r="W22" s="124"/>
      <c r="X22" s="124"/>
      <c r="Y22" s="124"/>
      <c r="Z22" s="124" t="s">
        <v>501</v>
      </c>
      <c r="AA22" s="124"/>
      <c r="AB22" s="123" t="s">
        <v>600</v>
      </c>
      <c r="AC22" s="166" t="s">
        <v>697</v>
      </c>
      <c r="AD22" s="166"/>
      <c r="AE22" s="165" t="s">
        <v>698</v>
      </c>
      <c r="AF22" s="165"/>
    </row>
    <row r="23" spans="1:32" ht="122.25" customHeight="1" x14ac:dyDescent="0.25">
      <c r="A23" s="124" t="s">
        <v>514</v>
      </c>
      <c r="B23" s="124" t="s">
        <v>515</v>
      </c>
      <c r="C23" s="126" t="s">
        <v>239</v>
      </c>
      <c r="D23" s="124" t="s">
        <v>23</v>
      </c>
      <c r="E23" s="126" t="s">
        <v>210</v>
      </c>
      <c r="F23" s="126" t="s">
        <v>435</v>
      </c>
      <c r="G23" s="126" t="s">
        <v>664</v>
      </c>
      <c r="H23" s="133" t="s">
        <v>640</v>
      </c>
      <c r="I23" s="135" t="s">
        <v>345</v>
      </c>
      <c r="J23" s="126" t="s">
        <v>709</v>
      </c>
      <c r="K23" s="126" t="s">
        <v>355</v>
      </c>
      <c r="L23" s="131" t="s">
        <v>48</v>
      </c>
      <c r="M23" s="124">
        <v>-1</v>
      </c>
      <c r="N23" s="124">
        <v>1</v>
      </c>
      <c r="O23" s="124">
        <v>10</v>
      </c>
      <c r="P23" s="124">
        <v>10</v>
      </c>
      <c r="Q23" s="124">
        <v>10</v>
      </c>
      <c r="R23" s="124">
        <v>10</v>
      </c>
      <c r="S23" s="125">
        <f t="shared" si="0"/>
        <v>-10000</v>
      </c>
      <c r="T23" s="132" t="str">
        <f t="shared" si="1"/>
        <v>NEGATIVO BAJO</v>
      </c>
      <c r="U23" s="124" t="s">
        <v>499</v>
      </c>
      <c r="V23" s="91" t="s">
        <v>529</v>
      </c>
      <c r="W23" s="124"/>
      <c r="X23" s="124"/>
      <c r="Y23" s="124" t="s">
        <v>501</v>
      </c>
      <c r="Z23" s="124" t="s">
        <v>501</v>
      </c>
      <c r="AA23" s="124"/>
      <c r="AB23" s="123" t="s">
        <v>579</v>
      </c>
      <c r="AC23" s="158" t="s">
        <v>611</v>
      </c>
      <c r="AD23" s="158"/>
      <c r="AE23" s="158" t="s">
        <v>611</v>
      </c>
      <c r="AF23" s="158"/>
    </row>
    <row r="24" spans="1:32" s="96" customFormat="1" ht="116.25" customHeight="1" x14ac:dyDescent="0.25">
      <c r="A24" s="79" t="s">
        <v>514</v>
      </c>
      <c r="B24" s="79" t="s">
        <v>515</v>
      </c>
      <c r="C24" s="86" t="s">
        <v>219</v>
      </c>
      <c r="D24" s="79" t="s">
        <v>23</v>
      </c>
      <c r="E24" s="86" t="s">
        <v>46</v>
      </c>
      <c r="F24" s="86" t="s">
        <v>220</v>
      </c>
      <c r="G24" s="86" t="s">
        <v>661</v>
      </c>
      <c r="H24" s="133" t="s">
        <v>640</v>
      </c>
      <c r="I24" s="135" t="s">
        <v>345</v>
      </c>
      <c r="J24" s="86" t="s">
        <v>195</v>
      </c>
      <c r="K24" s="84" t="s">
        <v>217</v>
      </c>
      <c r="L24" s="78" t="s">
        <v>29</v>
      </c>
      <c r="M24" s="79">
        <v>-1</v>
      </c>
      <c r="N24" s="79">
        <v>10</v>
      </c>
      <c r="O24" s="79">
        <v>10</v>
      </c>
      <c r="P24" s="79">
        <v>10</v>
      </c>
      <c r="Q24" s="79">
        <v>10</v>
      </c>
      <c r="R24" s="79">
        <v>10</v>
      </c>
      <c r="S24" s="94">
        <f t="shared" si="0"/>
        <v>-100000</v>
      </c>
      <c r="T24" s="95" t="str">
        <f t="shared" si="1"/>
        <v>NEGATIVO ALTO</v>
      </c>
      <c r="U24" s="79" t="s">
        <v>499</v>
      </c>
      <c r="V24" s="72" t="s">
        <v>530</v>
      </c>
      <c r="W24" s="79"/>
      <c r="X24" s="79"/>
      <c r="Y24" s="79" t="s">
        <v>501</v>
      </c>
      <c r="Z24" s="79" t="s">
        <v>501</v>
      </c>
      <c r="AA24" s="79"/>
      <c r="AB24" s="84" t="s">
        <v>613</v>
      </c>
      <c r="AC24" s="158" t="s">
        <v>612</v>
      </c>
      <c r="AD24" s="158"/>
      <c r="AE24" s="158" t="s">
        <v>614</v>
      </c>
      <c r="AF24" s="158"/>
    </row>
    <row r="25" spans="1:32" s="96" customFormat="1" ht="98.25" customHeight="1" x14ac:dyDescent="0.25">
      <c r="A25" s="79" t="s">
        <v>514</v>
      </c>
      <c r="B25" s="79" t="s">
        <v>515</v>
      </c>
      <c r="C25" s="86" t="s">
        <v>197</v>
      </c>
      <c r="D25" s="79" t="s">
        <v>23</v>
      </c>
      <c r="E25" s="86" t="s">
        <v>235</v>
      </c>
      <c r="F25" s="86" t="s">
        <v>236</v>
      </c>
      <c r="G25" s="86" t="s">
        <v>662</v>
      </c>
      <c r="H25" s="133" t="s">
        <v>640</v>
      </c>
      <c r="I25" s="135" t="s">
        <v>645</v>
      </c>
      <c r="J25" s="86" t="s">
        <v>703</v>
      </c>
      <c r="K25" s="86" t="s">
        <v>238</v>
      </c>
      <c r="L25" s="79" t="s">
        <v>48</v>
      </c>
      <c r="M25" s="79">
        <v>-1</v>
      </c>
      <c r="N25" s="79">
        <v>10</v>
      </c>
      <c r="O25" s="79">
        <v>5</v>
      </c>
      <c r="P25" s="79">
        <v>10</v>
      </c>
      <c r="Q25" s="79">
        <v>10</v>
      </c>
      <c r="R25" s="79">
        <v>5</v>
      </c>
      <c r="S25" s="94">
        <f t="shared" si="0"/>
        <v>-25000</v>
      </c>
      <c r="T25" s="95" t="str">
        <f t="shared" si="1"/>
        <v>NEGATIVO MODERADO</v>
      </c>
      <c r="U25" s="124" t="s">
        <v>499</v>
      </c>
      <c r="V25" s="72" t="s">
        <v>532</v>
      </c>
      <c r="W25" s="124"/>
      <c r="X25" s="124"/>
      <c r="Y25" s="124"/>
      <c r="Z25" s="124" t="s">
        <v>501</v>
      </c>
      <c r="AA25" s="124"/>
      <c r="AB25" s="123" t="s">
        <v>580</v>
      </c>
      <c r="AC25" s="158" t="s">
        <v>628</v>
      </c>
      <c r="AD25" s="158"/>
      <c r="AE25" s="158" t="s">
        <v>628</v>
      </c>
      <c r="AF25" s="158"/>
    </row>
    <row r="26" spans="1:32" s="96" customFormat="1" ht="72" customHeight="1" x14ac:dyDescent="0.25">
      <c r="A26" s="79" t="s">
        <v>514</v>
      </c>
      <c r="B26" s="79" t="s">
        <v>515</v>
      </c>
      <c r="C26" s="86" t="s">
        <v>239</v>
      </c>
      <c r="D26" s="79" t="s">
        <v>28</v>
      </c>
      <c r="E26" s="86" t="s">
        <v>235</v>
      </c>
      <c r="F26" s="86" t="s">
        <v>358</v>
      </c>
      <c r="G26" s="86" t="s">
        <v>663</v>
      </c>
      <c r="H26" s="133" t="s">
        <v>640</v>
      </c>
      <c r="I26" s="135" t="s">
        <v>345</v>
      </c>
      <c r="J26" s="86" t="s">
        <v>703</v>
      </c>
      <c r="K26" s="86" t="s">
        <v>238</v>
      </c>
      <c r="L26" s="79" t="s">
        <v>48</v>
      </c>
      <c r="M26" s="79">
        <v>-1</v>
      </c>
      <c r="N26" s="79">
        <v>1</v>
      </c>
      <c r="O26" s="79">
        <v>5</v>
      </c>
      <c r="P26" s="79">
        <v>5</v>
      </c>
      <c r="Q26" s="79">
        <v>10</v>
      </c>
      <c r="R26" s="79">
        <v>5</v>
      </c>
      <c r="S26" s="94">
        <f t="shared" si="0"/>
        <v>-1250</v>
      </c>
      <c r="T26" s="95" t="str">
        <f t="shared" si="1"/>
        <v>NEGATIVO BAJO</v>
      </c>
      <c r="U26" s="124" t="s">
        <v>499</v>
      </c>
      <c r="V26" s="72" t="s">
        <v>532</v>
      </c>
      <c r="W26" s="124"/>
      <c r="X26" s="124"/>
      <c r="Y26" s="124"/>
      <c r="Z26" s="124" t="s">
        <v>501</v>
      </c>
      <c r="AA26" s="124"/>
      <c r="AB26" s="123" t="s">
        <v>533</v>
      </c>
      <c r="AC26" s="158" t="s">
        <v>615</v>
      </c>
      <c r="AD26" s="158"/>
      <c r="AE26" s="158" t="s">
        <v>615</v>
      </c>
      <c r="AF26" s="158"/>
    </row>
    <row r="27" spans="1:32" s="96" customFormat="1" ht="103.5" customHeight="1" x14ac:dyDescent="0.25">
      <c r="A27" s="79" t="s">
        <v>514</v>
      </c>
      <c r="B27" s="79" t="s">
        <v>515</v>
      </c>
      <c r="C27" s="86" t="s">
        <v>239</v>
      </c>
      <c r="D27" s="79" t="s">
        <v>34</v>
      </c>
      <c r="E27" s="86" t="s">
        <v>44</v>
      </c>
      <c r="F27" s="86" t="s">
        <v>276</v>
      </c>
      <c r="G27" s="86" t="s">
        <v>665</v>
      </c>
      <c r="H27" s="133" t="s">
        <v>639</v>
      </c>
      <c r="I27" s="135" t="s">
        <v>345</v>
      </c>
      <c r="J27" s="86" t="s">
        <v>710</v>
      </c>
      <c r="K27" s="86" t="s">
        <v>155</v>
      </c>
      <c r="L27" s="79" t="s">
        <v>48</v>
      </c>
      <c r="M27" s="79">
        <v>-1</v>
      </c>
      <c r="N27" s="79">
        <v>1</v>
      </c>
      <c r="O27" s="79">
        <v>1</v>
      </c>
      <c r="P27" s="79">
        <v>1</v>
      </c>
      <c r="Q27" s="79">
        <v>5</v>
      </c>
      <c r="R27" s="79">
        <v>10</v>
      </c>
      <c r="S27" s="125">
        <f t="shared" si="0"/>
        <v>-50</v>
      </c>
      <c r="T27" s="95" t="str">
        <f t="shared" si="1"/>
        <v>NEGATIVO BAJO</v>
      </c>
      <c r="U27" s="124" t="s">
        <v>499</v>
      </c>
      <c r="V27" s="72" t="s">
        <v>534</v>
      </c>
      <c r="W27" s="124"/>
      <c r="X27" s="124"/>
      <c r="Y27" s="124" t="s">
        <v>501</v>
      </c>
      <c r="Z27" s="124" t="s">
        <v>501</v>
      </c>
      <c r="AA27" s="124"/>
      <c r="AB27" s="123" t="s">
        <v>581</v>
      </c>
      <c r="AC27" s="158" t="s">
        <v>616</v>
      </c>
      <c r="AD27" s="158"/>
      <c r="AE27" s="158" t="s">
        <v>616</v>
      </c>
      <c r="AF27" s="158"/>
    </row>
    <row r="28" spans="1:32" s="96" customFormat="1" ht="104.25" customHeight="1" x14ac:dyDescent="0.25">
      <c r="A28" s="79" t="s">
        <v>514</v>
      </c>
      <c r="B28" s="79" t="s">
        <v>515</v>
      </c>
      <c r="C28" s="86" t="s">
        <v>256</v>
      </c>
      <c r="D28" s="79" t="s">
        <v>28</v>
      </c>
      <c r="E28" s="86" t="s">
        <v>241</v>
      </c>
      <c r="F28" s="86" t="s">
        <v>257</v>
      </c>
      <c r="G28" s="86" t="s">
        <v>666</v>
      </c>
      <c r="H28" s="133" t="s">
        <v>639</v>
      </c>
      <c r="I28" s="136" t="s">
        <v>645</v>
      </c>
      <c r="J28" s="86" t="s">
        <v>703</v>
      </c>
      <c r="K28" s="86" t="s">
        <v>238</v>
      </c>
      <c r="L28" s="79" t="s">
        <v>48</v>
      </c>
      <c r="M28" s="79">
        <v>-1</v>
      </c>
      <c r="N28" s="79">
        <v>1</v>
      </c>
      <c r="O28" s="79">
        <v>5</v>
      </c>
      <c r="P28" s="79">
        <v>10</v>
      </c>
      <c r="Q28" s="79">
        <v>10</v>
      </c>
      <c r="R28" s="79">
        <v>5</v>
      </c>
      <c r="S28" s="94">
        <f t="shared" si="0"/>
        <v>-2500</v>
      </c>
      <c r="T28" s="95" t="str">
        <f t="shared" si="1"/>
        <v>NEGATIVO BAJO</v>
      </c>
      <c r="U28" s="124" t="s">
        <v>499</v>
      </c>
      <c r="V28" s="72" t="s">
        <v>509</v>
      </c>
      <c r="W28" s="124"/>
      <c r="X28" s="124"/>
      <c r="Y28" s="124"/>
      <c r="Z28" s="124" t="s">
        <v>501</v>
      </c>
      <c r="AA28" s="124"/>
      <c r="AB28" s="123" t="s">
        <v>594</v>
      </c>
      <c r="AC28" s="158" t="s">
        <v>617</v>
      </c>
      <c r="AD28" s="158"/>
      <c r="AE28" s="158" t="s">
        <v>617</v>
      </c>
      <c r="AF28" s="158"/>
    </row>
    <row r="29" spans="1:32" s="96" customFormat="1" ht="134.25" customHeight="1" x14ac:dyDescent="0.25">
      <c r="A29" s="79" t="s">
        <v>535</v>
      </c>
      <c r="B29" s="79" t="s">
        <v>506</v>
      </c>
      <c r="C29" s="86" t="s">
        <v>219</v>
      </c>
      <c r="D29" s="79" t="s">
        <v>23</v>
      </c>
      <c r="E29" s="86" t="s">
        <v>210</v>
      </c>
      <c r="F29" s="86" t="s">
        <v>435</v>
      </c>
      <c r="G29" s="86" t="s">
        <v>667</v>
      </c>
      <c r="H29" s="133" t="s">
        <v>640</v>
      </c>
      <c r="I29" s="135" t="s">
        <v>345</v>
      </c>
      <c r="J29" s="86" t="s">
        <v>709</v>
      </c>
      <c r="K29" s="86" t="s">
        <v>355</v>
      </c>
      <c r="L29" s="79" t="s">
        <v>48</v>
      </c>
      <c r="M29" s="79">
        <v>-1</v>
      </c>
      <c r="N29" s="79">
        <v>10</v>
      </c>
      <c r="O29" s="79">
        <v>10</v>
      </c>
      <c r="P29" s="79">
        <v>5</v>
      </c>
      <c r="Q29" s="79">
        <v>10</v>
      </c>
      <c r="R29" s="79">
        <v>5</v>
      </c>
      <c r="S29" s="94">
        <f t="shared" ref="S29" si="2">M29*(N29*O29*P29*Q29*R29)</f>
        <v>-25000</v>
      </c>
      <c r="T29" s="95" t="str">
        <f t="shared" ref="T29" si="3">IF(AND(S29&gt;25000,S29&lt;=100000),"POSITIVO ALTO","")&amp;IF(AND(S29&gt;10000,S29&lt;=25000),"POSITIVO MODERADO","")&amp;IF(AND(S29&gt;=1,S29&lt;=10000),"POSITIVO BAJO","")&amp;IF(AND(S29&lt;-10000,S29&gt;=-25000),"NEGATIVO MODERADO","")&amp;IF(AND(S29&lt;=-1,S29&gt;=-10000),"NEGATIVO BAJO","")&amp;IF(AND(S29&lt;-25000,S29&gt;=-100000),"NEGATIVO ALTO","")</f>
        <v>NEGATIVO MODERADO</v>
      </c>
      <c r="U29" s="79" t="s">
        <v>499</v>
      </c>
      <c r="V29" s="72" t="s">
        <v>595</v>
      </c>
      <c r="W29" s="79"/>
      <c r="X29" s="79"/>
      <c r="Y29" s="124" t="s">
        <v>501</v>
      </c>
      <c r="Z29" s="124" t="s">
        <v>501</v>
      </c>
      <c r="AA29" s="124"/>
      <c r="AB29" s="123" t="s">
        <v>582</v>
      </c>
      <c r="AC29" s="158" t="s">
        <v>616</v>
      </c>
      <c r="AD29" s="158"/>
      <c r="AE29" s="158" t="s">
        <v>616</v>
      </c>
      <c r="AF29" s="158"/>
    </row>
    <row r="30" spans="1:32" s="96" customFormat="1" ht="165" customHeight="1" x14ac:dyDescent="0.25">
      <c r="A30" s="79" t="s">
        <v>535</v>
      </c>
      <c r="B30" s="79" t="s">
        <v>507</v>
      </c>
      <c r="C30" s="86" t="s">
        <v>219</v>
      </c>
      <c r="D30" s="79" t="s">
        <v>23</v>
      </c>
      <c r="E30" s="86" t="s">
        <v>46</v>
      </c>
      <c r="F30" s="86" t="s">
        <v>220</v>
      </c>
      <c r="G30" s="86" t="s">
        <v>668</v>
      </c>
      <c r="H30" s="133" t="s">
        <v>639</v>
      </c>
      <c r="I30" s="135" t="s">
        <v>345</v>
      </c>
      <c r="J30" s="86" t="s">
        <v>195</v>
      </c>
      <c r="K30" s="84" t="s">
        <v>217</v>
      </c>
      <c r="L30" s="78" t="s">
        <v>29</v>
      </c>
      <c r="M30" s="79">
        <v>-1</v>
      </c>
      <c r="N30" s="79">
        <v>10</v>
      </c>
      <c r="O30" s="79">
        <v>10</v>
      </c>
      <c r="P30" s="79">
        <v>10</v>
      </c>
      <c r="Q30" s="79">
        <v>10</v>
      </c>
      <c r="R30" s="79">
        <v>10</v>
      </c>
      <c r="S30" s="94">
        <f t="shared" ref="S30:S52" si="4">M30*(N30*O30*P30*Q30*R30)</f>
        <v>-100000</v>
      </c>
      <c r="T30" s="95" t="str">
        <f t="shared" ref="T30:T49" si="5">IF(AND(S30&gt;25000,S30&lt;=100000),"POSITIVO ALTO","")&amp;IF(AND(S30&gt;10000,S30&lt;=25000),"POSITIVO MODERADO","")&amp;IF(AND(S30&gt;=1,S30&lt;=10000),"POSITIVO BAJO","")&amp;IF(AND(S30&lt;-10000,S30&gt;=-25000),"NEGATIVO MODERADO","")&amp;IF(AND(S30&lt;=-1,S30&gt;=-10000),"NEGATIVO BAJO","")&amp;IF(AND(S30&lt;-25000,S30&gt;=-100000),"NEGATIVO ALTO","")</f>
        <v>NEGATIVO ALTO</v>
      </c>
      <c r="U30" s="124" t="s">
        <v>499</v>
      </c>
      <c r="V30" s="72" t="s">
        <v>530</v>
      </c>
      <c r="W30" s="124"/>
      <c r="X30" s="124"/>
      <c r="Y30" s="124" t="s">
        <v>501</v>
      </c>
      <c r="Z30" s="124" t="s">
        <v>501</v>
      </c>
      <c r="AA30" s="124"/>
      <c r="AB30" s="123" t="s">
        <v>579</v>
      </c>
      <c r="AC30" s="158" t="s">
        <v>616</v>
      </c>
      <c r="AD30" s="158"/>
      <c r="AE30" s="158" t="s">
        <v>619</v>
      </c>
      <c r="AF30" s="158"/>
    </row>
    <row r="31" spans="1:32" s="96" customFormat="1" ht="148.5" customHeight="1" x14ac:dyDescent="0.25">
      <c r="A31" s="79" t="s">
        <v>535</v>
      </c>
      <c r="B31" s="79" t="s">
        <v>507</v>
      </c>
      <c r="C31" s="86" t="s">
        <v>413</v>
      </c>
      <c r="D31" s="79" t="s">
        <v>23</v>
      </c>
      <c r="E31" s="84" t="s">
        <v>383</v>
      </c>
      <c r="F31" s="84" t="s">
        <v>451</v>
      </c>
      <c r="G31" s="84" t="s">
        <v>669</v>
      </c>
      <c r="H31" s="135" t="s">
        <v>639</v>
      </c>
      <c r="I31" s="135" t="s">
        <v>538</v>
      </c>
      <c r="J31" s="86" t="s">
        <v>702</v>
      </c>
      <c r="K31" s="84" t="s">
        <v>169</v>
      </c>
      <c r="L31" s="78" t="s">
        <v>24</v>
      </c>
      <c r="M31" s="79">
        <v>-1</v>
      </c>
      <c r="N31" s="79">
        <v>10</v>
      </c>
      <c r="O31" s="79">
        <v>10</v>
      </c>
      <c r="P31" s="79">
        <v>5</v>
      </c>
      <c r="Q31" s="79">
        <v>5</v>
      </c>
      <c r="R31" s="79">
        <v>5</v>
      </c>
      <c r="S31" s="125">
        <f t="shared" si="4"/>
        <v>-12500</v>
      </c>
      <c r="T31" s="95" t="str">
        <f t="shared" si="5"/>
        <v>NEGATIVO MODERADO</v>
      </c>
      <c r="U31" s="79" t="s">
        <v>499</v>
      </c>
      <c r="V31" s="91" t="s">
        <v>596</v>
      </c>
      <c r="W31" s="79"/>
      <c r="X31" s="79"/>
      <c r="Y31" s="124"/>
      <c r="Z31" s="124" t="s">
        <v>501</v>
      </c>
      <c r="AA31" s="124"/>
      <c r="AB31" s="123" t="s">
        <v>583</v>
      </c>
      <c r="AC31" s="169" t="s">
        <v>620</v>
      </c>
      <c r="AD31" s="169"/>
      <c r="AE31" s="158" t="s">
        <v>620</v>
      </c>
      <c r="AF31" s="158"/>
    </row>
    <row r="32" spans="1:32" s="96" customFormat="1" ht="123.75" customHeight="1" x14ac:dyDescent="0.25">
      <c r="A32" s="79" t="s">
        <v>535</v>
      </c>
      <c r="B32" s="79" t="s">
        <v>507</v>
      </c>
      <c r="C32" s="86" t="s">
        <v>400</v>
      </c>
      <c r="D32" s="79" t="s">
        <v>23</v>
      </c>
      <c r="E32" s="86" t="s">
        <v>401</v>
      </c>
      <c r="F32" s="84" t="s">
        <v>402</v>
      </c>
      <c r="G32" s="84" t="s">
        <v>670</v>
      </c>
      <c r="H32" s="135" t="s">
        <v>640</v>
      </c>
      <c r="I32" s="135" t="s">
        <v>538</v>
      </c>
      <c r="J32" s="86" t="s">
        <v>706</v>
      </c>
      <c r="K32" s="86" t="s">
        <v>479</v>
      </c>
      <c r="L32" s="78" t="s">
        <v>24</v>
      </c>
      <c r="M32" s="79">
        <v>-1</v>
      </c>
      <c r="N32" s="79">
        <v>10</v>
      </c>
      <c r="O32" s="79">
        <v>5</v>
      </c>
      <c r="P32" s="79">
        <v>5</v>
      </c>
      <c r="Q32" s="79">
        <v>5</v>
      </c>
      <c r="R32" s="79">
        <v>5</v>
      </c>
      <c r="S32" s="125">
        <f t="shared" si="4"/>
        <v>-6250</v>
      </c>
      <c r="T32" s="95" t="str">
        <f t="shared" si="5"/>
        <v>NEGATIVO BAJO</v>
      </c>
      <c r="U32" s="79" t="s">
        <v>499</v>
      </c>
      <c r="V32" s="91" t="s">
        <v>597</v>
      </c>
      <c r="W32" s="79"/>
      <c r="X32" s="79"/>
      <c r="Y32" s="124"/>
      <c r="Z32" s="124" t="s">
        <v>501</v>
      </c>
      <c r="AA32" s="124"/>
      <c r="AB32" s="123" t="s">
        <v>601</v>
      </c>
      <c r="AC32" s="158" t="s">
        <v>621</v>
      </c>
      <c r="AD32" s="158"/>
      <c r="AE32" s="158" t="s">
        <v>621</v>
      </c>
      <c r="AF32" s="158"/>
    </row>
    <row r="33" spans="1:32" s="96" customFormat="1" ht="103.5" customHeight="1" x14ac:dyDescent="0.25">
      <c r="A33" s="79" t="s">
        <v>535</v>
      </c>
      <c r="B33" s="79" t="s">
        <v>507</v>
      </c>
      <c r="C33" s="86" t="s">
        <v>539</v>
      </c>
      <c r="D33" s="79" t="s">
        <v>23</v>
      </c>
      <c r="E33" s="86" t="s">
        <v>241</v>
      </c>
      <c r="F33" s="126" t="s">
        <v>540</v>
      </c>
      <c r="G33" s="126" t="s">
        <v>671</v>
      </c>
      <c r="H33" s="133" t="s">
        <v>640</v>
      </c>
      <c r="I33" s="135" t="s">
        <v>645</v>
      </c>
      <c r="J33" s="86" t="s">
        <v>703</v>
      </c>
      <c r="K33" s="86" t="s">
        <v>238</v>
      </c>
      <c r="L33" s="78" t="s">
        <v>48</v>
      </c>
      <c r="M33" s="79">
        <v>-1</v>
      </c>
      <c r="N33" s="79">
        <v>5</v>
      </c>
      <c r="O33" s="79">
        <v>5</v>
      </c>
      <c r="P33" s="79">
        <v>5</v>
      </c>
      <c r="Q33" s="79">
        <v>10</v>
      </c>
      <c r="R33" s="79">
        <v>1</v>
      </c>
      <c r="S33" s="94">
        <f t="shared" si="4"/>
        <v>-1250</v>
      </c>
      <c r="T33" s="95" t="str">
        <f t="shared" si="5"/>
        <v>NEGATIVO BAJO</v>
      </c>
      <c r="U33" s="79" t="s">
        <v>499</v>
      </c>
      <c r="V33" s="72" t="s">
        <v>509</v>
      </c>
      <c r="W33" s="79"/>
      <c r="X33" s="79"/>
      <c r="Y33" s="124"/>
      <c r="Z33" s="124" t="s">
        <v>501</v>
      </c>
      <c r="AA33" s="124"/>
      <c r="AB33" s="123" t="s">
        <v>584</v>
      </c>
      <c r="AC33" s="158" t="s">
        <v>621</v>
      </c>
      <c r="AD33" s="158"/>
      <c r="AE33" s="158" t="s">
        <v>622</v>
      </c>
      <c r="AF33" s="158"/>
    </row>
    <row r="34" spans="1:32" s="96" customFormat="1" ht="75" customHeight="1" x14ac:dyDescent="0.25">
      <c r="A34" s="79" t="s">
        <v>535</v>
      </c>
      <c r="B34" s="79" t="s">
        <v>507</v>
      </c>
      <c r="C34" s="86" t="s">
        <v>541</v>
      </c>
      <c r="D34" s="79" t="s">
        <v>23</v>
      </c>
      <c r="E34" s="86" t="s">
        <v>184</v>
      </c>
      <c r="F34" s="86" t="s">
        <v>542</v>
      </c>
      <c r="G34" s="86" t="s">
        <v>672</v>
      </c>
      <c r="H34" s="133" t="s">
        <v>640</v>
      </c>
      <c r="I34" s="135" t="s">
        <v>538</v>
      </c>
      <c r="J34" s="86" t="s">
        <v>708</v>
      </c>
      <c r="K34" s="86" t="s">
        <v>187</v>
      </c>
      <c r="L34" s="78" t="s">
        <v>29</v>
      </c>
      <c r="M34" s="79">
        <v>-1</v>
      </c>
      <c r="N34" s="79">
        <v>5</v>
      </c>
      <c r="O34" s="79">
        <v>5</v>
      </c>
      <c r="P34" s="79">
        <v>5</v>
      </c>
      <c r="Q34" s="79">
        <v>10</v>
      </c>
      <c r="R34" s="79">
        <v>5</v>
      </c>
      <c r="S34" s="125">
        <f t="shared" si="4"/>
        <v>-6250</v>
      </c>
      <c r="T34" s="95" t="str">
        <f t="shared" si="5"/>
        <v>NEGATIVO BAJO</v>
      </c>
      <c r="U34" s="79" t="s">
        <v>499</v>
      </c>
      <c r="V34" s="72" t="s">
        <v>545</v>
      </c>
      <c r="W34" s="79"/>
      <c r="X34" s="79"/>
      <c r="Y34" s="124"/>
      <c r="Z34" s="124" t="s">
        <v>501</v>
      </c>
      <c r="AA34" s="124"/>
      <c r="AB34" s="123" t="s">
        <v>584</v>
      </c>
      <c r="AC34" s="158" t="s">
        <v>621</v>
      </c>
      <c r="AD34" s="158"/>
      <c r="AE34" s="158" t="s">
        <v>622</v>
      </c>
      <c r="AF34" s="158"/>
    </row>
    <row r="35" spans="1:32" s="96" customFormat="1" ht="75" customHeight="1" x14ac:dyDescent="0.25">
      <c r="A35" s="79" t="s">
        <v>535</v>
      </c>
      <c r="B35" s="79" t="s">
        <v>507</v>
      </c>
      <c r="C35" s="86" t="s">
        <v>541</v>
      </c>
      <c r="D35" s="79" t="s">
        <v>23</v>
      </c>
      <c r="E35" s="86" t="s">
        <v>421</v>
      </c>
      <c r="F35" s="86" t="s">
        <v>543</v>
      </c>
      <c r="G35" s="86" t="s">
        <v>673</v>
      </c>
      <c r="H35" s="133" t="s">
        <v>639</v>
      </c>
      <c r="I35" s="135" t="s">
        <v>538</v>
      </c>
      <c r="J35" s="86" t="s">
        <v>708</v>
      </c>
      <c r="K35" s="86" t="s">
        <v>546</v>
      </c>
      <c r="L35" s="79" t="s">
        <v>29</v>
      </c>
      <c r="M35" s="79">
        <v>-1</v>
      </c>
      <c r="N35" s="79">
        <v>5</v>
      </c>
      <c r="O35" s="79">
        <v>5</v>
      </c>
      <c r="P35" s="79">
        <v>5</v>
      </c>
      <c r="Q35" s="79">
        <v>10</v>
      </c>
      <c r="R35" s="79">
        <v>5</v>
      </c>
      <c r="S35" s="94">
        <f t="shared" si="4"/>
        <v>-6250</v>
      </c>
      <c r="T35" s="95" t="str">
        <f t="shared" si="5"/>
        <v>NEGATIVO BAJO</v>
      </c>
      <c r="U35" s="79" t="s">
        <v>499</v>
      </c>
      <c r="V35" s="72" t="s">
        <v>545</v>
      </c>
      <c r="W35" s="79"/>
      <c r="X35" s="79"/>
      <c r="Y35" s="124"/>
      <c r="Z35" s="124" t="s">
        <v>501</v>
      </c>
      <c r="AA35" s="124"/>
      <c r="AB35" s="123" t="s">
        <v>585</v>
      </c>
      <c r="AC35" s="158" t="s">
        <v>621</v>
      </c>
      <c r="AD35" s="158"/>
      <c r="AE35" s="158" t="s">
        <v>622</v>
      </c>
      <c r="AF35" s="158"/>
    </row>
    <row r="36" spans="1:32" s="96" customFormat="1" ht="75" customHeight="1" x14ac:dyDescent="0.25">
      <c r="A36" s="79" t="s">
        <v>535</v>
      </c>
      <c r="B36" s="79" t="s">
        <v>507</v>
      </c>
      <c r="C36" s="86" t="s">
        <v>541</v>
      </c>
      <c r="D36" s="79" t="s">
        <v>23</v>
      </c>
      <c r="E36" s="86" t="s">
        <v>436</v>
      </c>
      <c r="F36" s="86" t="s">
        <v>544</v>
      </c>
      <c r="G36" s="86" t="s">
        <v>674</v>
      </c>
      <c r="H36" s="133" t="s">
        <v>640</v>
      </c>
      <c r="I36" s="135" t="s">
        <v>538</v>
      </c>
      <c r="J36" s="86" t="s">
        <v>181</v>
      </c>
      <c r="K36" s="86" t="s">
        <v>547</v>
      </c>
      <c r="L36" s="79" t="s">
        <v>29</v>
      </c>
      <c r="M36" s="79">
        <v>-1</v>
      </c>
      <c r="N36" s="79">
        <v>5</v>
      </c>
      <c r="O36" s="79">
        <v>5</v>
      </c>
      <c r="P36" s="79">
        <v>5</v>
      </c>
      <c r="Q36" s="79">
        <v>10</v>
      </c>
      <c r="R36" s="79">
        <v>5</v>
      </c>
      <c r="S36" s="94">
        <f t="shared" si="4"/>
        <v>-6250</v>
      </c>
      <c r="T36" s="95" t="str">
        <f t="shared" si="5"/>
        <v>NEGATIVO BAJO</v>
      </c>
      <c r="U36" s="79" t="s">
        <v>499</v>
      </c>
      <c r="V36" s="72" t="s">
        <v>545</v>
      </c>
      <c r="W36" s="79"/>
      <c r="X36" s="79"/>
      <c r="Y36" s="124"/>
      <c r="Z36" s="124" t="s">
        <v>501</v>
      </c>
      <c r="AA36" s="124"/>
      <c r="AB36" s="123" t="s">
        <v>584</v>
      </c>
      <c r="AC36" s="158" t="s">
        <v>621</v>
      </c>
      <c r="AD36" s="158"/>
      <c r="AE36" s="158" t="s">
        <v>622</v>
      </c>
      <c r="AF36" s="158"/>
    </row>
    <row r="37" spans="1:32" s="96" customFormat="1" ht="192" customHeight="1" x14ac:dyDescent="0.25">
      <c r="A37" s="79" t="s">
        <v>535</v>
      </c>
      <c r="B37" s="79" t="s">
        <v>507</v>
      </c>
      <c r="C37" s="86" t="s">
        <v>718</v>
      </c>
      <c r="D37" s="79" t="s">
        <v>23</v>
      </c>
      <c r="E37" s="86" t="s">
        <v>716</v>
      </c>
      <c r="F37" s="86" t="s">
        <v>717</v>
      </c>
      <c r="G37" s="86" t="s">
        <v>719</v>
      </c>
      <c r="H37" s="133" t="s">
        <v>640</v>
      </c>
      <c r="I37" s="136" t="s">
        <v>645</v>
      </c>
      <c r="J37" s="86" t="s">
        <v>703</v>
      </c>
      <c r="K37" s="86" t="s">
        <v>238</v>
      </c>
      <c r="L37" s="79" t="s">
        <v>48</v>
      </c>
      <c r="M37" s="79">
        <v>-1</v>
      </c>
      <c r="N37" s="79">
        <v>1</v>
      </c>
      <c r="O37" s="79">
        <v>5</v>
      </c>
      <c r="P37" s="79">
        <v>10</v>
      </c>
      <c r="Q37" s="79">
        <v>10</v>
      </c>
      <c r="R37" s="79">
        <v>5</v>
      </c>
      <c r="S37" s="94">
        <f t="shared" si="4"/>
        <v>-2500</v>
      </c>
      <c r="T37" s="95" t="str">
        <f t="shared" si="5"/>
        <v>NEGATIVO BAJO</v>
      </c>
      <c r="U37" s="140" t="s">
        <v>499</v>
      </c>
      <c r="V37" s="72" t="s">
        <v>509</v>
      </c>
      <c r="W37" s="140"/>
      <c r="X37" s="140"/>
      <c r="Y37" s="140"/>
      <c r="Z37" s="140" t="s">
        <v>501</v>
      </c>
      <c r="AA37" s="140"/>
      <c r="AB37" s="139" t="s">
        <v>594</v>
      </c>
      <c r="AC37" s="158" t="s">
        <v>617</v>
      </c>
      <c r="AD37" s="158"/>
      <c r="AE37" s="158" t="s">
        <v>617</v>
      </c>
      <c r="AF37" s="158"/>
    </row>
    <row r="38" spans="1:32" s="96" customFormat="1" ht="93.75" customHeight="1" x14ac:dyDescent="0.25">
      <c r="A38" s="79" t="s">
        <v>535</v>
      </c>
      <c r="B38" s="78" t="s">
        <v>507</v>
      </c>
      <c r="C38" s="86" t="s">
        <v>718</v>
      </c>
      <c r="D38" s="79" t="s">
        <v>23</v>
      </c>
      <c r="E38" s="86" t="s">
        <v>53</v>
      </c>
      <c r="F38" s="86" t="s">
        <v>233</v>
      </c>
      <c r="G38" s="86" t="s">
        <v>646</v>
      </c>
      <c r="H38" s="134" t="s">
        <v>648</v>
      </c>
      <c r="I38" s="135" t="s">
        <v>345</v>
      </c>
      <c r="J38" s="86" t="s">
        <v>705</v>
      </c>
      <c r="K38" s="86" t="s">
        <v>234</v>
      </c>
      <c r="L38" s="79" t="s">
        <v>24</v>
      </c>
      <c r="M38" s="79">
        <v>1</v>
      </c>
      <c r="N38" s="79">
        <v>5</v>
      </c>
      <c r="O38" s="79">
        <v>10</v>
      </c>
      <c r="P38" s="79">
        <v>10</v>
      </c>
      <c r="Q38" s="79">
        <v>5</v>
      </c>
      <c r="R38" s="79">
        <v>1</v>
      </c>
      <c r="S38" s="94">
        <f t="shared" si="4"/>
        <v>2500</v>
      </c>
      <c r="T38" s="95" t="str">
        <f t="shared" si="5"/>
        <v>POSITIVO BAJO</v>
      </c>
      <c r="U38" s="79" t="s">
        <v>499</v>
      </c>
      <c r="V38" s="72" t="s">
        <v>516</v>
      </c>
      <c r="W38" s="79"/>
      <c r="X38" s="79"/>
      <c r="Y38" s="79"/>
      <c r="Z38" s="79" t="s">
        <v>501</v>
      </c>
      <c r="AA38" s="79"/>
      <c r="AB38" s="84" t="s">
        <v>608</v>
      </c>
      <c r="AC38" s="164" t="s">
        <v>714</v>
      </c>
      <c r="AD38" s="164"/>
      <c r="AE38" s="164" t="s">
        <v>714</v>
      </c>
      <c r="AF38" s="164"/>
    </row>
    <row r="39" spans="1:32" s="96" customFormat="1" ht="75" customHeight="1" x14ac:dyDescent="0.25">
      <c r="A39" s="79" t="s">
        <v>535</v>
      </c>
      <c r="B39" s="79" t="s">
        <v>507</v>
      </c>
      <c r="C39" s="86" t="s">
        <v>718</v>
      </c>
      <c r="D39" s="79" t="s">
        <v>23</v>
      </c>
      <c r="E39" s="84" t="s">
        <v>38</v>
      </c>
      <c r="F39" s="86" t="s">
        <v>720</v>
      </c>
      <c r="G39" s="86" t="s">
        <v>721</v>
      </c>
      <c r="H39" s="133" t="s">
        <v>722</v>
      </c>
      <c r="I39" s="135" t="s">
        <v>538</v>
      </c>
      <c r="J39" s="86" t="s">
        <v>723</v>
      </c>
      <c r="K39" s="86" t="s">
        <v>724</v>
      </c>
      <c r="L39" s="79" t="s">
        <v>24</v>
      </c>
      <c r="M39" s="79">
        <v>1</v>
      </c>
      <c r="N39" s="79">
        <v>1</v>
      </c>
      <c r="O39" s="79">
        <v>10</v>
      </c>
      <c r="P39" s="79">
        <v>5</v>
      </c>
      <c r="Q39" s="79">
        <v>5</v>
      </c>
      <c r="R39" s="79">
        <v>10</v>
      </c>
      <c r="S39" s="94">
        <f>M39*(N39*O39*P39*Q39*R39)</f>
        <v>2500</v>
      </c>
      <c r="T39" s="95" t="str">
        <f>IF(AND(S39&gt;25000,S39&lt;=100000),"POSITIVO ALTO","")&amp;IF(AND(S39&gt;10000,S39&lt;=25000),"POSITIVO MODERADO","")&amp;IF(AND(S39&gt;=1,S39&lt;=10000),"POSITIVO BAJO","")&amp;IF(AND(S39&lt;-10000,S39&gt;=-25000),"NEGATIVO MODERADO","")&amp;IF(AND(S39&lt;=-1,S39&gt;=-10000),"NEGATIVO BAJO","")&amp;IF(AND(S39&lt;-25000,S39&gt;=-100000),"NEGATIVO ALTO","")</f>
        <v>POSITIVO BAJO</v>
      </c>
      <c r="U39" s="79" t="s">
        <v>499</v>
      </c>
      <c r="V39" s="122" t="s">
        <v>500</v>
      </c>
      <c r="W39" s="79"/>
      <c r="X39" s="79"/>
      <c r="Y39" s="79" t="s">
        <v>501</v>
      </c>
      <c r="Z39" s="79" t="s">
        <v>501</v>
      </c>
      <c r="AA39" s="79"/>
      <c r="AB39" s="84" t="s">
        <v>512</v>
      </c>
      <c r="AC39" s="170" t="s">
        <v>727</v>
      </c>
      <c r="AD39" s="170"/>
      <c r="AE39" s="170" t="s">
        <v>727</v>
      </c>
      <c r="AF39" s="170"/>
    </row>
    <row r="40" spans="1:32" s="96" customFormat="1" ht="138.75" customHeight="1" x14ac:dyDescent="0.25">
      <c r="A40" s="79" t="s">
        <v>535</v>
      </c>
      <c r="B40" s="79" t="s">
        <v>507</v>
      </c>
      <c r="C40" s="86" t="s">
        <v>718</v>
      </c>
      <c r="D40" s="79" t="s">
        <v>23</v>
      </c>
      <c r="E40" s="84" t="s">
        <v>311</v>
      </c>
      <c r="F40" s="86" t="s">
        <v>725</v>
      </c>
      <c r="G40" s="86" t="s">
        <v>726</v>
      </c>
      <c r="H40" s="133" t="s">
        <v>640</v>
      </c>
      <c r="I40" s="135" t="s">
        <v>538</v>
      </c>
      <c r="J40" s="101" t="s">
        <v>729</v>
      </c>
      <c r="K40" s="102" t="s">
        <v>730</v>
      </c>
      <c r="L40" s="79" t="s">
        <v>29</v>
      </c>
      <c r="M40" s="79">
        <v>-1</v>
      </c>
      <c r="N40" s="79">
        <v>5</v>
      </c>
      <c r="O40" s="79">
        <v>5</v>
      </c>
      <c r="P40" s="79">
        <v>5</v>
      </c>
      <c r="Q40" s="79">
        <v>5</v>
      </c>
      <c r="R40" s="79">
        <v>1</v>
      </c>
      <c r="S40" s="94">
        <f>M40*(N40*O40*P40*Q40*R40)</f>
        <v>-625</v>
      </c>
      <c r="T40" s="95" t="str">
        <f>IF(AND(S40&gt;25000,S40&lt;=100000),"POSITIVO ALTO","")&amp;IF(AND(S40&gt;10000,S40&lt;=25000),"POSITIVO MODERADO","")&amp;IF(AND(S40&gt;=1,S40&lt;=10000),"POSITIVO BAJO","")&amp;IF(AND(S40&lt;-10000,S40&gt;=-25000),"NEGATIVO MODERADO","")&amp;IF(AND(S40&lt;=-1,S40&gt;=-10000),"NEGATIVO BAJO","")&amp;IF(AND(S40&lt;-25000,S40&gt;=-100000),"NEGATIVO ALTO","")</f>
        <v>NEGATIVO BAJO</v>
      </c>
      <c r="U40" s="79" t="s">
        <v>499</v>
      </c>
      <c r="V40" s="72" t="s">
        <v>508</v>
      </c>
      <c r="W40" s="140"/>
      <c r="X40" s="140"/>
      <c r="Y40" s="140"/>
      <c r="Z40" s="140" t="s">
        <v>501</v>
      </c>
      <c r="AA40" s="140" t="s">
        <v>501</v>
      </c>
      <c r="AB40" s="139" t="s">
        <v>740</v>
      </c>
      <c r="AC40" s="158" t="s">
        <v>741</v>
      </c>
      <c r="AD40" s="158"/>
      <c r="AE40" s="158" t="s">
        <v>742</v>
      </c>
      <c r="AF40" s="158"/>
    </row>
    <row r="41" spans="1:32" s="96" customFormat="1" ht="132" customHeight="1" x14ac:dyDescent="0.25">
      <c r="A41" s="79" t="s">
        <v>535</v>
      </c>
      <c r="B41" s="79" t="s">
        <v>507</v>
      </c>
      <c r="C41" s="86" t="s">
        <v>718</v>
      </c>
      <c r="D41" s="79" t="s">
        <v>23</v>
      </c>
      <c r="E41" s="84" t="s">
        <v>241</v>
      </c>
      <c r="F41" s="86" t="s">
        <v>728</v>
      </c>
      <c r="G41" s="86" t="s">
        <v>726</v>
      </c>
      <c r="H41" s="133" t="s">
        <v>640</v>
      </c>
      <c r="I41" s="135" t="s">
        <v>538</v>
      </c>
      <c r="J41" s="101" t="s">
        <v>731</v>
      </c>
      <c r="K41" s="102" t="s">
        <v>732</v>
      </c>
      <c r="L41" s="79" t="s">
        <v>48</v>
      </c>
      <c r="M41" s="79">
        <v>-1</v>
      </c>
      <c r="N41" s="79">
        <v>5</v>
      </c>
      <c r="O41" s="79">
        <v>5</v>
      </c>
      <c r="P41" s="79">
        <v>5</v>
      </c>
      <c r="Q41" s="79">
        <v>5</v>
      </c>
      <c r="R41" s="79">
        <v>1</v>
      </c>
      <c r="S41" s="94">
        <f>M41*(N41*O41*P41*Q41*R41)</f>
        <v>-625</v>
      </c>
      <c r="T41" s="95" t="str">
        <f>IF(AND(S41&gt;25000,S41&lt;=100000),"POSITIVO ALTO","")&amp;IF(AND(S41&gt;10000,S41&lt;=25000),"POSITIVO MODERADO","")&amp;IF(AND(S41&gt;=1,S41&lt;=10000),"POSITIVO BAJO","")&amp;IF(AND(S41&lt;-10000,S41&gt;=-25000),"NEGATIVO MODERADO","")&amp;IF(AND(S41&lt;=-1,S41&gt;=-10000),"NEGATIVO BAJO","")&amp;IF(AND(S41&lt;-25000,S41&gt;=-100000),"NEGATIVO ALTO","")</f>
        <v>NEGATIVO BAJO</v>
      </c>
      <c r="U41" s="79" t="s">
        <v>499</v>
      </c>
      <c r="V41" s="72" t="s">
        <v>508</v>
      </c>
      <c r="W41" s="140"/>
      <c r="X41" s="140"/>
      <c r="Y41" s="140"/>
      <c r="Z41" s="140" t="s">
        <v>501</v>
      </c>
      <c r="AA41" s="140" t="s">
        <v>501</v>
      </c>
      <c r="AB41" s="143" t="s">
        <v>743</v>
      </c>
      <c r="AC41" s="158" t="s">
        <v>744</v>
      </c>
      <c r="AD41" s="158"/>
      <c r="AE41" s="158" t="s">
        <v>745</v>
      </c>
      <c r="AF41" s="158"/>
    </row>
    <row r="42" spans="1:32" ht="94.5" customHeight="1" x14ac:dyDescent="0.25">
      <c r="A42" s="79" t="s">
        <v>535</v>
      </c>
      <c r="B42" s="79" t="s">
        <v>507</v>
      </c>
      <c r="C42" s="86" t="s">
        <v>718</v>
      </c>
      <c r="D42" s="79" t="s">
        <v>28</v>
      </c>
      <c r="E42" s="86" t="s">
        <v>442</v>
      </c>
      <c r="F42" s="86" t="s">
        <v>725</v>
      </c>
      <c r="G42" s="86" t="s">
        <v>726</v>
      </c>
      <c r="H42" s="135" t="s">
        <v>640</v>
      </c>
      <c r="I42" s="135" t="s">
        <v>538</v>
      </c>
      <c r="J42" s="86" t="s">
        <v>285</v>
      </c>
      <c r="K42" s="86" t="s">
        <v>338</v>
      </c>
      <c r="L42" s="78" t="s">
        <v>42</v>
      </c>
      <c r="M42" s="79">
        <v>-1</v>
      </c>
      <c r="N42" s="79">
        <v>5</v>
      </c>
      <c r="O42" s="79">
        <v>5</v>
      </c>
      <c r="P42" s="79">
        <v>5</v>
      </c>
      <c r="Q42" s="79">
        <v>5</v>
      </c>
      <c r="R42" s="79">
        <v>5</v>
      </c>
      <c r="S42" s="94">
        <f t="shared" ref="S42" si="6">M42*(N42*O42*P42*Q42*R42)</f>
        <v>-3125</v>
      </c>
      <c r="T42" s="95" t="str">
        <f t="shared" ref="T42" si="7">IF(AND(S42&gt;25000,S42&lt;=100000),"POSITIVO ALTO","")&amp;IF(AND(S42&gt;10000,S42&lt;=25000),"POSITIVO MODERADO","")&amp;IF(AND(S42&gt;=1,S42&lt;=10000),"POSITIVO BAJO","")&amp;IF(AND(S42&lt;-10000,S42&gt;=-25000),"NEGATIVO MODERADO","")&amp;IF(AND(S42&lt;=-1,S42&gt;=-10000),"NEGATIVO BAJO","")&amp;IF(AND(S42&lt;-25000,S42&gt;=-100000),"NEGATIVO ALTO","")</f>
        <v>NEGATIVO BAJO</v>
      </c>
      <c r="U42" s="141" t="s">
        <v>499</v>
      </c>
      <c r="V42" s="72" t="s">
        <v>599</v>
      </c>
      <c r="W42" s="141"/>
      <c r="X42" s="141"/>
      <c r="Y42" s="141"/>
      <c r="Z42" s="141" t="s">
        <v>501</v>
      </c>
      <c r="AA42" s="141"/>
      <c r="AB42" s="143" t="s">
        <v>746</v>
      </c>
      <c r="AC42" s="169" t="s">
        <v>631</v>
      </c>
      <c r="AD42" s="169"/>
      <c r="AE42" s="169" t="s">
        <v>631</v>
      </c>
      <c r="AF42" s="169"/>
    </row>
    <row r="43" spans="1:32" s="96" customFormat="1" ht="105" x14ac:dyDescent="0.25">
      <c r="A43" s="79" t="s">
        <v>535</v>
      </c>
      <c r="B43" s="79" t="s">
        <v>576</v>
      </c>
      <c r="C43" s="86" t="s">
        <v>219</v>
      </c>
      <c r="D43" s="79" t="s">
        <v>23</v>
      </c>
      <c r="E43" s="86" t="s">
        <v>46</v>
      </c>
      <c r="F43" s="86" t="s">
        <v>220</v>
      </c>
      <c r="G43" s="86" t="s">
        <v>675</v>
      </c>
      <c r="H43" s="133" t="s">
        <v>640</v>
      </c>
      <c r="I43" s="135" t="s">
        <v>345</v>
      </c>
      <c r="J43" s="86" t="s">
        <v>195</v>
      </c>
      <c r="K43" s="84" t="s">
        <v>217</v>
      </c>
      <c r="L43" s="78" t="s">
        <v>29</v>
      </c>
      <c r="M43" s="79">
        <v>-1</v>
      </c>
      <c r="N43" s="79">
        <v>10</v>
      </c>
      <c r="O43" s="79">
        <v>10</v>
      </c>
      <c r="P43" s="79">
        <v>10</v>
      </c>
      <c r="Q43" s="79">
        <v>10</v>
      </c>
      <c r="R43" s="79">
        <v>10</v>
      </c>
      <c r="S43" s="94">
        <f t="shared" si="4"/>
        <v>-100000</v>
      </c>
      <c r="T43" s="95" t="str">
        <f t="shared" si="5"/>
        <v>NEGATIVO ALTO</v>
      </c>
      <c r="U43" s="124" t="s">
        <v>499</v>
      </c>
      <c r="V43" s="72" t="s">
        <v>530</v>
      </c>
      <c r="W43" s="124"/>
      <c r="X43" s="124"/>
      <c r="Y43" s="124" t="s">
        <v>501</v>
      </c>
      <c r="Z43" s="124" t="s">
        <v>501</v>
      </c>
      <c r="AA43" s="124"/>
      <c r="AB43" s="123" t="s">
        <v>579</v>
      </c>
      <c r="AC43" s="158" t="s">
        <v>618</v>
      </c>
      <c r="AD43" s="158"/>
      <c r="AE43" s="158" t="s">
        <v>629</v>
      </c>
      <c r="AF43" s="158"/>
    </row>
    <row r="44" spans="1:32" s="96" customFormat="1" ht="87" customHeight="1" x14ac:dyDescent="0.25">
      <c r="A44" s="79" t="s">
        <v>535</v>
      </c>
      <c r="B44" s="79" t="s">
        <v>506</v>
      </c>
      <c r="C44" s="84" t="s">
        <v>548</v>
      </c>
      <c r="D44" s="79" t="s">
        <v>23</v>
      </c>
      <c r="E44" s="86" t="s">
        <v>403</v>
      </c>
      <c r="F44" s="86" t="s">
        <v>550</v>
      </c>
      <c r="G44" s="86" t="s">
        <v>676</v>
      </c>
      <c r="H44" s="133" t="s">
        <v>640</v>
      </c>
      <c r="I44" s="135" t="s">
        <v>538</v>
      </c>
      <c r="J44" s="86" t="s">
        <v>404</v>
      </c>
      <c r="K44" s="84" t="s">
        <v>405</v>
      </c>
      <c r="L44" s="78" t="s">
        <v>42</v>
      </c>
      <c r="M44" s="79">
        <v>1</v>
      </c>
      <c r="N44" s="79">
        <v>10</v>
      </c>
      <c r="O44" s="79">
        <v>10</v>
      </c>
      <c r="P44" s="79">
        <v>10</v>
      </c>
      <c r="Q44" s="79">
        <v>5</v>
      </c>
      <c r="R44" s="79">
        <v>10</v>
      </c>
      <c r="S44" s="94">
        <f t="shared" si="4"/>
        <v>50000</v>
      </c>
      <c r="T44" s="95" t="str">
        <f t="shared" si="5"/>
        <v>POSITIVO ALTO</v>
      </c>
      <c r="U44" s="79" t="s">
        <v>499</v>
      </c>
      <c r="V44" s="72" t="s">
        <v>551</v>
      </c>
      <c r="W44" s="79"/>
      <c r="X44" s="79"/>
      <c r="Y44" s="124"/>
      <c r="Z44" s="124" t="s">
        <v>501</v>
      </c>
      <c r="AA44" s="124" t="s">
        <v>501</v>
      </c>
      <c r="AB44" s="123" t="s">
        <v>586</v>
      </c>
      <c r="AC44" s="158" t="s">
        <v>623</v>
      </c>
      <c r="AD44" s="158"/>
      <c r="AE44" s="158" t="s">
        <v>623</v>
      </c>
      <c r="AF44" s="158"/>
    </row>
    <row r="45" spans="1:32" s="96" customFormat="1" ht="165" customHeight="1" x14ac:dyDescent="0.25">
      <c r="A45" s="79" t="s">
        <v>535</v>
      </c>
      <c r="B45" s="79" t="s">
        <v>506</v>
      </c>
      <c r="C45" s="84" t="s">
        <v>548</v>
      </c>
      <c r="D45" s="79" t="s">
        <v>28</v>
      </c>
      <c r="E45" s="86" t="s">
        <v>406</v>
      </c>
      <c r="F45" s="86" t="s">
        <v>414</v>
      </c>
      <c r="G45" s="86" t="s">
        <v>677</v>
      </c>
      <c r="H45" s="133" t="s">
        <v>639</v>
      </c>
      <c r="I45" s="135" t="s">
        <v>502</v>
      </c>
      <c r="J45" s="86" t="s">
        <v>404</v>
      </c>
      <c r="K45" s="84" t="s">
        <v>405</v>
      </c>
      <c r="L45" s="78" t="s">
        <v>42</v>
      </c>
      <c r="M45" s="79">
        <v>1</v>
      </c>
      <c r="N45" s="79">
        <v>10</v>
      </c>
      <c r="O45" s="79">
        <v>5</v>
      </c>
      <c r="P45" s="79">
        <v>5</v>
      </c>
      <c r="Q45" s="79">
        <v>5</v>
      </c>
      <c r="R45" s="79">
        <v>5</v>
      </c>
      <c r="S45" s="94">
        <f t="shared" si="4"/>
        <v>6250</v>
      </c>
      <c r="T45" s="95" t="str">
        <f t="shared" si="5"/>
        <v>POSITIVO BAJO</v>
      </c>
      <c r="U45" s="79" t="s">
        <v>499</v>
      </c>
      <c r="V45" s="72" t="s">
        <v>552</v>
      </c>
      <c r="W45" s="79"/>
      <c r="X45" s="79"/>
      <c r="Y45" s="124"/>
      <c r="Z45" s="124" t="s">
        <v>501</v>
      </c>
      <c r="AA45" s="124" t="s">
        <v>501</v>
      </c>
      <c r="AB45" s="123" t="s">
        <v>587</v>
      </c>
      <c r="AC45" s="158" t="s">
        <v>700</v>
      </c>
      <c r="AD45" s="158"/>
      <c r="AE45" s="158" t="s">
        <v>700</v>
      </c>
      <c r="AF45" s="158"/>
    </row>
    <row r="46" spans="1:32" s="96" customFormat="1" ht="123" customHeight="1" x14ac:dyDescent="0.25">
      <c r="A46" s="79" t="s">
        <v>535</v>
      </c>
      <c r="B46" s="79" t="s">
        <v>506</v>
      </c>
      <c r="C46" s="86" t="s">
        <v>317</v>
      </c>
      <c r="D46" s="79" t="s">
        <v>23</v>
      </c>
      <c r="E46" s="86" t="s">
        <v>51</v>
      </c>
      <c r="F46" s="86" t="s">
        <v>318</v>
      </c>
      <c r="G46" s="86" t="s">
        <v>678</v>
      </c>
      <c r="H46" s="134" t="s">
        <v>679</v>
      </c>
      <c r="I46" s="135" t="s">
        <v>531</v>
      </c>
      <c r="J46" s="86" t="s">
        <v>703</v>
      </c>
      <c r="K46" s="86" t="s">
        <v>238</v>
      </c>
      <c r="L46" s="79" t="s">
        <v>48</v>
      </c>
      <c r="M46" s="79">
        <v>-1</v>
      </c>
      <c r="N46" s="79">
        <v>5</v>
      </c>
      <c r="O46" s="79">
        <v>1</v>
      </c>
      <c r="P46" s="79">
        <v>5</v>
      </c>
      <c r="Q46" s="79">
        <v>5</v>
      </c>
      <c r="R46" s="79">
        <v>5</v>
      </c>
      <c r="S46" s="94">
        <f t="shared" si="4"/>
        <v>-625</v>
      </c>
      <c r="T46" s="95" t="str">
        <f t="shared" si="5"/>
        <v>NEGATIVO BAJO</v>
      </c>
      <c r="U46" s="79" t="s">
        <v>499</v>
      </c>
      <c r="V46" s="72" t="s">
        <v>553</v>
      </c>
      <c r="W46" s="124"/>
      <c r="X46" s="124"/>
      <c r="Y46" s="124"/>
      <c r="Z46" s="124" t="s">
        <v>501</v>
      </c>
      <c r="AA46" s="124"/>
      <c r="AB46" s="123" t="s">
        <v>588</v>
      </c>
      <c r="AC46" s="165" t="s">
        <v>699</v>
      </c>
      <c r="AD46" s="165"/>
      <c r="AE46" s="158" t="s">
        <v>630</v>
      </c>
      <c r="AF46" s="158"/>
    </row>
    <row r="47" spans="1:32" ht="75" customHeight="1" x14ac:dyDescent="0.25">
      <c r="A47" s="124" t="s">
        <v>535</v>
      </c>
      <c r="B47" s="124" t="s">
        <v>554</v>
      </c>
      <c r="C47" s="126" t="s">
        <v>379</v>
      </c>
      <c r="D47" s="124" t="s">
        <v>28</v>
      </c>
      <c r="E47" s="126" t="s">
        <v>298</v>
      </c>
      <c r="F47" s="126" t="s">
        <v>556</v>
      </c>
      <c r="G47" s="126" t="s">
        <v>680</v>
      </c>
      <c r="H47" s="133" t="s">
        <v>640</v>
      </c>
      <c r="I47" s="135" t="s">
        <v>557</v>
      </c>
      <c r="J47" s="126" t="s">
        <v>711</v>
      </c>
      <c r="K47" s="123" t="s">
        <v>430</v>
      </c>
      <c r="L47" s="131" t="s">
        <v>558</v>
      </c>
      <c r="M47" s="124">
        <v>1</v>
      </c>
      <c r="N47" s="124">
        <v>10</v>
      </c>
      <c r="O47" s="124">
        <v>5</v>
      </c>
      <c r="P47" s="124">
        <v>1</v>
      </c>
      <c r="Q47" s="124">
        <v>5</v>
      </c>
      <c r="R47" s="124">
        <v>5</v>
      </c>
      <c r="S47" s="125">
        <f t="shared" si="4"/>
        <v>1250</v>
      </c>
      <c r="T47" s="132" t="str">
        <f t="shared" si="5"/>
        <v>POSITIVO BAJO</v>
      </c>
      <c r="U47" s="124" t="s">
        <v>499</v>
      </c>
      <c r="V47" s="91" t="s">
        <v>559</v>
      </c>
      <c r="W47" s="124"/>
      <c r="X47" s="124"/>
      <c r="Y47" s="124" t="s">
        <v>501</v>
      </c>
      <c r="Z47" s="124" t="s">
        <v>501</v>
      </c>
      <c r="AA47" s="124"/>
      <c r="AB47" s="123" t="s">
        <v>589</v>
      </c>
      <c r="AC47" s="158" t="s">
        <v>624</v>
      </c>
      <c r="AD47" s="158"/>
      <c r="AE47" s="158" t="s">
        <v>624</v>
      </c>
      <c r="AF47" s="158"/>
    </row>
    <row r="48" spans="1:32" ht="95.25" customHeight="1" x14ac:dyDescent="0.25">
      <c r="A48" s="124" t="s">
        <v>535</v>
      </c>
      <c r="B48" s="124" t="s">
        <v>554</v>
      </c>
      <c r="C48" s="126" t="s">
        <v>373</v>
      </c>
      <c r="D48" s="124" t="s">
        <v>28</v>
      </c>
      <c r="E48" s="126" t="s">
        <v>298</v>
      </c>
      <c r="F48" s="126" t="s">
        <v>393</v>
      </c>
      <c r="G48" s="126" t="s">
        <v>681</v>
      </c>
      <c r="H48" s="133" t="s">
        <v>640</v>
      </c>
      <c r="I48" s="135" t="s">
        <v>557</v>
      </c>
      <c r="J48" s="126" t="s">
        <v>294</v>
      </c>
      <c r="K48" s="126" t="s">
        <v>380</v>
      </c>
      <c r="L48" s="131" t="s">
        <v>24</v>
      </c>
      <c r="M48" s="124">
        <v>1</v>
      </c>
      <c r="N48" s="124">
        <v>10</v>
      </c>
      <c r="O48" s="124">
        <v>5</v>
      </c>
      <c r="P48" s="124">
        <v>5</v>
      </c>
      <c r="Q48" s="124">
        <v>5</v>
      </c>
      <c r="R48" s="124">
        <v>5</v>
      </c>
      <c r="S48" s="125">
        <f t="shared" si="4"/>
        <v>6250</v>
      </c>
      <c r="T48" s="132" t="str">
        <f t="shared" si="5"/>
        <v>POSITIVO BAJO</v>
      </c>
      <c r="U48" s="124" t="s">
        <v>499</v>
      </c>
      <c r="V48" s="91" t="s">
        <v>560</v>
      </c>
      <c r="W48" s="124"/>
      <c r="X48" s="124"/>
      <c r="Y48" s="124" t="s">
        <v>501</v>
      </c>
      <c r="Z48" s="124" t="s">
        <v>501</v>
      </c>
      <c r="AA48" s="124"/>
      <c r="AB48" s="123" t="s">
        <v>632</v>
      </c>
      <c r="AC48" s="158" t="s">
        <v>625</v>
      </c>
      <c r="AD48" s="158"/>
      <c r="AE48" s="158" t="s">
        <v>625</v>
      </c>
      <c r="AF48" s="158"/>
    </row>
    <row r="49" spans="1:32" ht="120" customHeight="1" x14ac:dyDescent="0.25">
      <c r="A49" s="124" t="s">
        <v>535</v>
      </c>
      <c r="B49" s="124" t="s">
        <v>554</v>
      </c>
      <c r="C49" s="126" t="s">
        <v>291</v>
      </c>
      <c r="D49" s="124" t="s">
        <v>28</v>
      </c>
      <c r="E49" s="126" t="s">
        <v>292</v>
      </c>
      <c r="F49" s="126" t="s">
        <v>392</v>
      </c>
      <c r="G49" s="126" t="s">
        <v>682</v>
      </c>
      <c r="H49" s="133" t="s">
        <v>639</v>
      </c>
      <c r="I49" s="135" t="s">
        <v>345</v>
      </c>
      <c r="J49" s="126" t="s">
        <v>294</v>
      </c>
      <c r="K49" s="126" t="s">
        <v>295</v>
      </c>
      <c r="L49" s="124" t="s">
        <v>43</v>
      </c>
      <c r="M49" s="124">
        <v>1</v>
      </c>
      <c r="N49" s="124">
        <v>5</v>
      </c>
      <c r="O49" s="124">
        <v>10</v>
      </c>
      <c r="P49" s="124">
        <v>10</v>
      </c>
      <c r="Q49" s="124">
        <v>5</v>
      </c>
      <c r="R49" s="124">
        <v>10</v>
      </c>
      <c r="S49" s="125">
        <f t="shared" si="4"/>
        <v>25000</v>
      </c>
      <c r="T49" s="132" t="str">
        <f t="shared" si="5"/>
        <v>POSITIVO MODERADO</v>
      </c>
      <c r="U49" s="124" t="s">
        <v>499</v>
      </c>
      <c r="V49" s="91" t="s">
        <v>561</v>
      </c>
      <c r="W49" s="124"/>
      <c r="X49" s="124"/>
      <c r="Y49" s="124"/>
      <c r="Z49" s="124" t="s">
        <v>501</v>
      </c>
      <c r="AA49" s="124"/>
      <c r="AB49" s="123" t="s">
        <v>590</v>
      </c>
      <c r="AC49" s="158" t="s">
        <v>626</v>
      </c>
      <c r="AD49" s="158"/>
      <c r="AE49" s="158" t="s">
        <v>626</v>
      </c>
      <c r="AF49" s="158"/>
    </row>
    <row r="50" spans="1:32" ht="84" customHeight="1" x14ac:dyDescent="0.25">
      <c r="A50" s="79" t="s">
        <v>535</v>
      </c>
      <c r="B50" s="79" t="s">
        <v>554</v>
      </c>
      <c r="C50" s="84" t="s">
        <v>562</v>
      </c>
      <c r="D50" s="79" t="s">
        <v>28</v>
      </c>
      <c r="E50" s="86" t="s">
        <v>563</v>
      </c>
      <c r="F50" s="84" t="s">
        <v>359</v>
      </c>
      <c r="G50" s="84" t="s">
        <v>683</v>
      </c>
      <c r="H50" s="135" t="s">
        <v>640</v>
      </c>
      <c r="I50" s="135" t="s">
        <v>538</v>
      </c>
      <c r="J50" s="86" t="s">
        <v>712</v>
      </c>
      <c r="K50" s="86" t="s">
        <v>338</v>
      </c>
      <c r="L50" s="78" t="s">
        <v>48</v>
      </c>
      <c r="M50" s="79">
        <v>-1</v>
      </c>
      <c r="N50" s="79">
        <v>1</v>
      </c>
      <c r="O50" s="79">
        <v>5</v>
      </c>
      <c r="P50" s="79">
        <v>5</v>
      </c>
      <c r="Q50" s="79">
        <v>5</v>
      </c>
      <c r="R50" s="79">
        <v>5</v>
      </c>
      <c r="S50" s="94">
        <f t="shared" si="4"/>
        <v>-625</v>
      </c>
      <c r="T50" s="95" t="str">
        <f t="shared" ref="T50:T52" si="8">IF(AND(S50&gt;25000,S50&lt;=100000),"POSITIVO ALTO","")&amp;IF(AND(S50&gt;10000,S50&lt;=25000),"POSITIVO MODERADO","")&amp;IF(AND(S50&gt;=1,S50&lt;=10000),"POSITIVO BAJO","")&amp;IF(AND(S50&lt;-10000,S50&gt;=-25000),"NEGATIVO MODERADO","")&amp;IF(AND(S50&lt;=-1,S50&gt;=-10000),"NEGATIVO BAJO","")&amp;IF(AND(S50&lt;-25000,S50&gt;=-100000),"NEGATIVO ALTO","")</f>
        <v>NEGATIVO BAJO</v>
      </c>
      <c r="U50" s="124" t="s">
        <v>499</v>
      </c>
      <c r="V50" s="72" t="s">
        <v>598</v>
      </c>
      <c r="W50" s="124"/>
      <c r="X50" s="124"/>
      <c r="Y50" s="124"/>
      <c r="Z50" s="124" t="s">
        <v>501</v>
      </c>
      <c r="AA50" s="124"/>
      <c r="AB50" s="123" t="s">
        <v>564</v>
      </c>
      <c r="AC50" s="169" t="s">
        <v>627</v>
      </c>
      <c r="AD50" s="169"/>
      <c r="AE50" s="169" t="s">
        <v>627</v>
      </c>
      <c r="AF50" s="169"/>
    </row>
    <row r="51" spans="1:32" ht="76.5" customHeight="1" x14ac:dyDescent="0.25">
      <c r="A51" s="79" t="s">
        <v>535</v>
      </c>
      <c r="B51" s="79" t="s">
        <v>554</v>
      </c>
      <c r="C51" s="84" t="s">
        <v>562</v>
      </c>
      <c r="D51" s="79" t="s">
        <v>28</v>
      </c>
      <c r="E51" s="86" t="s">
        <v>563</v>
      </c>
      <c r="F51" s="84" t="s">
        <v>633</v>
      </c>
      <c r="G51" s="84" t="s">
        <v>684</v>
      </c>
      <c r="H51" s="135" t="s">
        <v>639</v>
      </c>
      <c r="I51" s="135" t="s">
        <v>538</v>
      </c>
      <c r="J51" s="86" t="s">
        <v>439</v>
      </c>
      <c r="K51" s="86" t="s">
        <v>338</v>
      </c>
      <c r="L51" s="78" t="s">
        <v>24</v>
      </c>
      <c r="M51" s="79">
        <v>-1</v>
      </c>
      <c r="N51" s="79">
        <v>5</v>
      </c>
      <c r="O51" s="79">
        <v>5</v>
      </c>
      <c r="P51" s="79">
        <v>5</v>
      </c>
      <c r="Q51" s="79">
        <v>5</v>
      </c>
      <c r="R51" s="79">
        <v>5</v>
      </c>
      <c r="S51" s="94">
        <f t="shared" si="4"/>
        <v>-3125</v>
      </c>
      <c r="T51" s="95" t="str">
        <f t="shared" si="8"/>
        <v>NEGATIVO BAJO</v>
      </c>
      <c r="U51" s="124" t="s">
        <v>499</v>
      </c>
      <c r="V51" s="72" t="s">
        <v>598</v>
      </c>
      <c r="W51" s="127"/>
      <c r="X51" s="127"/>
      <c r="Y51" s="127"/>
      <c r="Z51" s="124" t="s">
        <v>501</v>
      </c>
      <c r="AA51" s="127"/>
      <c r="AB51" s="123" t="s">
        <v>564</v>
      </c>
      <c r="AC51" s="169" t="s">
        <v>627</v>
      </c>
      <c r="AD51" s="169"/>
      <c r="AE51" s="169" t="s">
        <v>627</v>
      </c>
      <c r="AF51" s="169"/>
    </row>
    <row r="52" spans="1:32" ht="76.5" customHeight="1" x14ac:dyDescent="0.25">
      <c r="A52" s="79" t="s">
        <v>535</v>
      </c>
      <c r="B52" s="79" t="s">
        <v>554</v>
      </c>
      <c r="C52" s="84" t="s">
        <v>562</v>
      </c>
      <c r="D52" s="79" t="s">
        <v>28</v>
      </c>
      <c r="E52" s="86" t="s">
        <v>563</v>
      </c>
      <c r="F52" s="84" t="s">
        <v>634</v>
      </c>
      <c r="G52" s="84" t="s">
        <v>685</v>
      </c>
      <c r="H52" s="135" t="s">
        <v>640</v>
      </c>
      <c r="I52" s="135" t="s">
        <v>538</v>
      </c>
      <c r="J52" s="86" t="s">
        <v>713</v>
      </c>
      <c r="K52" s="86" t="s">
        <v>338</v>
      </c>
      <c r="L52" s="78" t="s">
        <v>29</v>
      </c>
      <c r="M52" s="79">
        <v>-1</v>
      </c>
      <c r="N52" s="79">
        <v>5</v>
      </c>
      <c r="O52" s="79">
        <v>5</v>
      </c>
      <c r="P52" s="79">
        <v>5</v>
      </c>
      <c r="Q52" s="79">
        <v>5</v>
      </c>
      <c r="R52" s="79">
        <v>5</v>
      </c>
      <c r="S52" s="94">
        <f t="shared" si="4"/>
        <v>-3125</v>
      </c>
      <c r="T52" s="95" t="str">
        <f t="shared" si="8"/>
        <v>NEGATIVO BAJO</v>
      </c>
      <c r="U52" s="124" t="s">
        <v>499</v>
      </c>
      <c r="V52" s="72" t="s">
        <v>599</v>
      </c>
      <c r="W52" s="124"/>
      <c r="X52" s="124"/>
      <c r="Y52" s="124"/>
      <c r="Z52" s="124" t="s">
        <v>501</v>
      </c>
      <c r="AA52" s="124"/>
      <c r="AB52" s="123" t="s">
        <v>564</v>
      </c>
      <c r="AC52" s="169" t="s">
        <v>627</v>
      </c>
      <c r="AD52" s="169"/>
      <c r="AE52" s="169" t="s">
        <v>627</v>
      </c>
      <c r="AF52" s="169"/>
    </row>
    <row r="53" spans="1:32" ht="76.5" customHeight="1" x14ac:dyDescent="0.25">
      <c r="A53" s="79" t="s">
        <v>577</v>
      </c>
      <c r="B53" s="79" t="s">
        <v>576</v>
      </c>
      <c r="C53" s="84" t="s">
        <v>197</v>
      </c>
      <c r="D53" s="79" t="s">
        <v>28</v>
      </c>
      <c r="E53" s="86" t="s">
        <v>442</v>
      </c>
      <c r="F53" s="84" t="s">
        <v>276</v>
      </c>
      <c r="G53" s="84" t="s">
        <v>686</v>
      </c>
      <c r="H53" s="135" t="s">
        <v>640</v>
      </c>
      <c r="I53" s="135" t="s">
        <v>538</v>
      </c>
      <c r="J53" s="86" t="s">
        <v>285</v>
      </c>
      <c r="K53" s="86" t="s">
        <v>338</v>
      </c>
      <c r="L53" s="78" t="s">
        <v>48</v>
      </c>
      <c r="M53" s="79">
        <v>-1</v>
      </c>
      <c r="N53" s="79">
        <v>5</v>
      </c>
      <c r="O53" s="79">
        <v>5</v>
      </c>
      <c r="P53" s="79">
        <v>5</v>
      </c>
      <c r="Q53" s="79">
        <v>5</v>
      </c>
      <c r="R53" s="79">
        <v>5</v>
      </c>
      <c r="S53" s="94">
        <f t="shared" ref="S53" si="9">M53*(N53*O53*P53*Q53*R53)</f>
        <v>-3125</v>
      </c>
      <c r="T53" s="95" t="str">
        <f t="shared" ref="T53" si="10">IF(AND(S53&gt;25000,S53&lt;=100000),"POSITIVO ALTO","")&amp;IF(AND(S53&gt;10000,S53&lt;=25000),"POSITIVO MODERADO","")&amp;IF(AND(S53&gt;=1,S53&lt;=10000),"POSITIVO BAJO","")&amp;IF(AND(S53&lt;-10000,S53&gt;=-25000),"NEGATIVO MODERADO","")&amp;IF(AND(S53&lt;=-1,S53&gt;=-10000),"NEGATIVO BAJO","")&amp;IF(AND(S53&lt;-25000,S53&gt;=-100000),"NEGATIVO ALTO","")</f>
        <v>NEGATIVO BAJO</v>
      </c>
      <c r="U53" s="124" t="s">
        <v>499</v>
      </c>
      <c r="V53" s="72" t="s">
        <v>599</v>
      </c>
      <c r="W53" s="124"/>
      <c r="X53" s="124"/>
      <c r="Y53" s="124"/>
      <c r="Z53" s="124" t="s">
        <v>501</v>
      </c>
      <c r="AA53" s="124"/>
      <c r="AB53" s="123" t="s">
        <v>564</v>
      </c>
      <c r="AC53" s="169" t="s">
        <v>631</v>
      </c>
      <c r="AD53" s="169"/>
      <c r="AE53" s="169" t="s">
        <v>631</v>
      </c>
      <c r="AF53" s="169"/>
    </row>
  </sheetData>
  <mergeCells count="120">
    <mergeCell ref="AC53:AD53"/>
    <mergeCell ref="AE53:AF53"/>
    <mergeCell ref="AC47:AD47"/>
    <mergeCell ref="AE47:AF47"/>
    <mergeCell ref="AC48:AD48"/>
    <mergeCell ref="AE48:AF48"/>
    <mergeCell ref="AC50:AD50"/>
    <mergeCell ref="AE50:AF50"/>
    <mergeCell ref="AC51:AD51"/>
    <mergeCell ref="AE51:AF51"/>
    <mergeCell ref="AC52:AD52"/>
    <mergeCell ref="AE52:AF52"/>
    <mergeCell ref="AC49:AD49"/>
    <mergeCell ref="AE49:AF49"/>
    <mergeCell ref="AC44:AD44"/>
    <mergeCell ref="AE44:AF44"/>
    <mergeCell ref="AC45:AD45"/>
    <mergeCell ref="AE45:AF45"/>
    <mergeCell ref="AC46:AD46"/>
    <mergeCell ref="AE46:AF46"/>
    <mergeCell ref="AC36:AD36"/>
    <mergeCell ref="AE36:AF36"/>
    <mergeCell ref="AC43:AD43"/>
    <mergeCell ref="AE43:AF43"/>
    <mergeCell ref="AC37:AD37"/>
    <mergeCell ref="AE37:AF37"/>
    <mergeCell ref="AC38:AD38"/>
    <mergeCell ref="AE38:AF38"/>
    <mergeCell ref="AC39:AD39"/>
    <mergeCell ref="AE39:AF39"/>
    <mergeCell ref="AC40:AD40"/>
    <mergeCell ref="AE40:AF40"/>
    <mergeCell ref="AC41:AD41"/>
    <mergeCell ref="AE41:AF41"/>
    <mergeCell ref="AC42:AD42"/>
    <mergeCell ref="AE42:AF42"/>
    <mergeCell ref="AC33:AD33"/>
    <mergeCell ref="AE33:AF33"/>
    <mergeCell ref="AC34:AD34"/>
    <mergeCell ref="AE34:AF34"/>
    <mergeCell ref="AC35:AD35"/>
    <mergeCell ref="AE35:AF35"/>
    <mergeCell ref="AC30:AD30"/>
    <mergeCell ref="AE30:AF30"/>
    <mergeCell ref="AC31:AD31"/>
    <mergeCell ref="AE31:AF31"/>
    <mergeCell ref="AC32:AD32"/>
    <mergeCell ref="AE32:AF32"/>
    <mergeCell ref="AC28:AD28"/>
    <mergeCell ref="AE28:AF28"/>
    <mergeCell ref="AC29:AD29"/>
    <mergeCell ref="AE29:AF29"/>
    <mergeCell ref="AC24:AD24"/>
    <mergeCell ref="AE24:AF24"/>
    <mergeCell ref="AC25:AD25"/>
    <mergeCell ref="AE25:AF25"/>
    <mergeCell ref="AC26:AD26"/>
    <mergeCell ref="AE26:AF26"/>
    <mergeCell ref="AC23:AD23"/>
    <mergeCell ref="AE23:AF23"/>
    <mergeCell ref="AC20:AD20"/>
    <mergeCell ref="AE20:AF20"/>
    <mergeCell ref="AC21:AD21"/>
    <mergeCell ref="AE21:AF21"/>
    <mergeCell ref="AC22:AD22"/>
    <mergeCell ref="AE22:AF22"/>
    <mergeCell ref="AC27:AD27"/>
    <mergeCell ref="AE27:AF27"/>
    <mergeCell ref="AC17:AD17"/>
    <mergeCell ref="AE17:AF17"/>
    <mergeCell ref="AC18:AD18"/>
    <mergeCell ref="AE18:AF18"/>
    <mergeCell ref="AC19:AD19"/>
    <mergeCell ref="AE19:AF19"/>
    <mergeCell ref="AC14:AD14"/>
    <mergeCell ref="AE14:AF14"/>
    <mergeCell ref="AC15:AD15"/>
    <mergeCell ref="AE15:AF15"/>
    <mergeCell ref="AC16:AD16"/>
    <mergeCell ref="AE16:AF16"/>
    <mergeCell ref="AC11:AD11"/>
    <mergeCell ref="AE11:AF11"/>
    <mergeCell ref="AC12:AD12"/>
    <mergeCell ref="AE12:AF12"/>
    <mergeCell ref="AC13:AD13"/>
    <mergeCell ref="AE13:AF13"/>
    <mergeCell ref="AC9:AD9"/>
    <mergeCell ref="AE9:AF9"/>
    <mergeCell ref="AC10:AD10"/>
    <mergeCell ref="AE10:AF10"/>
    <mergeCell ref="AC6:AD6"/>
    <mergeCell ref="AC7:AD7"/>
    <mergeCell ref="AE6:AF6"/>
    <mergeCell ref="AE7:AF7"/>
    <mergeCell ref="AC8:AD8"/>
    <mergeCell ref="AE8:AF8"/>
    <mergeCell ref="AC3:AD4"/>
    <mergeCell ref="AE3:AF4"/>
    <mergeCell ref="AB1:AF2"/>
    <mergeCell ref="AC5:AD5"/>
    <mergeCell ref="AE5:AF5"/>
    <mergeCell ref="AB3:AB4"/>
    <mergeCell ref="A1:B2"/>
    <mergeCell ref="C1:AA1"/>
    <mergeCell ref="C2:AA2"/>
    <mergeCell ref="C3:C4"/>
    <mergeCell ref="A3:A4"/>
    <mergeCell ref="M3:R3"/>
    <mergeCell ref="L3:L4"/>
    <mergeCell ref="J3:J4"/>
    <mergeCell ref="E3:E4"/>
    <mergeCell ref="W3:AA3"/>
    <mergeCell ref="B3:B4"/>
    <mergeCell ref="F3:F4"/>
    <mergeCell ref="K3:K4"/>
    <mergeCell ref="U3:V3"/>
    <mergeCell ref="S3:S4"/>
    <mergeCell ref="T3:T4"/>
    <mergeCell ref="D3:D4"/>
    <mergeCell ref="G3:I3"/>
  </mergeCells>
  <dataValidations count="14">
    <dataValidation type="list" allowBlank="1" showInputMessage="1" showErrorMessage="1" promptTitle="MARCAR CON UNA &quot;X&quot;" prompt="X: Si aplica" sqref="Z51 W52:AA53 W5:AA50">
      <formula1>"X"</formula1>
    </dataValidation>
    <dataValidation type="list" showInputMessage="1" showErrorMessage="1" sqref="I10 I8 I15 I19:I24 I27 I29:I32 I34:I36 I38 I42:I53">
      <formula1>"Uso,Reciclaje,Disposición Final,No Aplica"</formula1>
    </dataValidation>
    <dataValidation showInputMessage="1" showErrorMessage="1" sqref="I5:I7 I9 I11:I14 I16:I18 I25:I26 I28 I33 I37 I39:I41"/>
    <dataValidation type="list" allowBlank="1" showInputMessage="1" showErrorMessage="1" promptTitle="RECURSO AFECTADO O MEJORADO" sqref="L5:L53">
      <formula1>"Agua,Aire,Fauna,Flora,Individuo,Suelo"</formula1>
    </dataValidation>
    <dataValidation type="list" showInputMessage="1" showErrorMessage="1" promptTitle="CONDICIPON DE OPERACIÓN" sqref="D5:D53">
      <formula1>"Normal,Anormal,Potencial"</formula1>
    </dataValidation>
    <dataValidation type="list" allowBlank="1" showInputMessage="1" showErrorMessage="1" promptTitle="ALCANCE (A)" prompt="1: Puntual _x000a_5: Local_x000a_10: Regional" sqref="N5:N53">
      <formula1>"1,5,10"</formula1>
    </dataValidation>
    <dataValidation type="list" allowBlank="1" showInputMessage="1" showErrorMessage="1" promptTitle="PROBABILIDAD (P)" prompt="1: Baja_x000a_5: Media _x000a_10: Alta" sqref="O5:O53">
      <formula1>"1,5,10"</formula1>
    </dataValidation>
    <dataValidation type="list" allowBlank="1" showInputMessage="1" showErrorMessage="1" promptTitle="DURACIÓN (D)" prompt="1: Breve_x000a_5: Temporal_x000a_10: Permanente" sqref="P5:P53">
      <formula1>"1,5,10"</formula1>
    </dataValidation>
    <dataValidation type="list" allowBlank="1" showInputMessage="1" showErrorMessage="1" promptTitle="RECUPERABILIDAD" prompt="1: Reversible_x000a_5: Recurable_x000a_10: Irrecuperable" sqref="Q5:Q53">
      <formula1>"1,5,10"</formula1>
    </dataValidation>
    <dataValidation type="list" allowBlank="1" showInputMessage="1" showErrorMessage="1" promptTitle="CANTIDAD (C)" prompt="1:Baja_x000a_5: Moderada_x000a_10: Alta" sqref="R5:R53">
      <formula1>"1,5,10"</formula1>
    </dataValidation>
    <dataValidation type="list" allowBlank="1" showInputMessage="1" showErrorMessage="1" promptTitle="IMPACTO (I)" prompt="1: Positivo_x000a_-1: Negativo_x000a_" sqref="M5:M53">
      <formula1>"1,-1"</formula1>
    </dataValidation>
    <dataValidation type="list" allowBlank="1" showInputMessage="1" showErrorMessage="1" sqref="U5:U53">
      <formula1>"SI,NO"</formula1>
    </dataValidation>
    <dataValidation type="list" allowBlank="1" showInputMessage="1" showErrorMessage="1" promptTitle="TIPO DE PROCESOS" sqref="A5:A53">
      <formula1>"Apoyo,Estratégico,Evaluación,Misional,TODOS LOS PR"</formula1>
    </dataValidation>
    <dataValidation type="list" allowBlank="1" showInputMessage="1" showErrorMessage="1" promptTitle="TIPO DE PROCESOS" sqref="B5:B53">
      <formula1>"GE,GC,CI,EP,GI,GA,GF,AC,GJ,CS,TODOS LOS PROCESOS"</formula1>
    </dataValidation>
  </dataValidations>
  <pageMargins left="0.70866141732283472" right="0.70866141732283472" top="0.74803149606299213" bottom="0.74803149606299213" header="0.31496062992125984" footer="0.31496062992125984"/>
  <pageSetup paperSize="5" scale="39" orientation="landscape" r:id="rId1"/>
  <headerFooter>
    <oddFooter xml:space="preserve">&amp;L&amp;8&amp;K00-049Página &amp;P de &amp;N&amp;C&amp;8&amp;K00-049Este registro es propiedad de Corantioquia, no debe ser divulgado a terceros sin la respectiva autorización.&amp;11&amp;K01+000
</oddFooter>
  </headerFooter>
  <colBreaks count="1" manualBreakCount="1">
    <brk id="31"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1" operator="containsText" id="{8D391462-1C31-4E3F-B413-8CFC4D694928}">
            <xm:f>NOT(ISERROR(SEARCH(Anexo2_Variables!$P$13,T5)))</xm:f>
            <xm:f>Anexo2_Variables!$P$13</xm:f>
            <x14:dxf>
              <fill>
                <patternFill>
                  <bgColor rgb="FFC00000"/>
                </patternFill>
              </fill>
            </x14:dxf>
          </x14:cfRule>
          <x14:cfRule type="containsText" priority="32" operator="containsText" id="{601DD977-AE58-4C1D-BAB3-ED49A26C6E83}">
            <xm:f>NOT(ISERROR(SEARCH(Anexo2_Variables!$P$12,T5)))</xm:f>
            <xm:f>Anexo2_Variables!$P$12</xm:f>
            <x14:dxf>
              <fill>
                <patternFill>
                  <bgColor rgb="FFFF6600"/>
                </patternFill>
              </fill>
            </x14:dxf>
          </x14:cfRule>
          <x14:cfRule type="containsText" priority="33" operator="containsText" id="{1FE95F66-A2C1-4639-AD31-431BBB200302}">
            <xm:f>NOT(ISERROR(SEARCH(Anexo2_Variables!$P$11,T5)))</xm:f>
            <xm:f>Anexo2_Variables!$P$11</xm:f>
            <x14:dxf>
              <fill>
                <patternFill>
                  <bgColor rgb="FFFFFF00"/>
                </patternFill>
              </fill>
            </x14:dxf>
          </x14:cfRule>
          <x14:cfRule type="containsText" priority="34" operator="containsText" id="{C877D925-31C5-498E-ABA7-14237292B0ED}">
            <xm:f>NOT(ISERROR(SEARCH(Anexo2_Variables!$P$10,T5)))</xm:f>
            <xm:f>Anexo2_Variables!$P$10</xm:f>
            <x14:dxf>
              <fill>
                <patternFill>
                  <bgColor rgb="FF00B050"/>
                </patternFill>
              </fill>
            </x14:dxf>
          </x14:cfRule>
          <x14:cfRule type="containsText" priority="35" operator="containsText" id="{B5EBC6BD-03B3-4045-AD07-0B8F83DB6FCC}">
            <xm:f>NOT(ISERROR(SEARCH(Anexo2_Variables!$P$9,T5)))</xm:f>
            <xm:f>Anexo2_Variables!$P$9</xm:f>
            <x14:dxf>
              <fill>
                <patternFill>
                  <bgColor rgb="FF92D050"/>
                </patternFill>
              </fill>
            </x14:dxf>
          </x14:cfRule>
          <x14:cfRule type="containsText" priority="36" operator="containsText" id="{11C82B99-BA00-41AF-BEEC-C71BA79B8BF6}">
            <xm:f>NOT(ISERROR(SEARCH(Anexo2_Variables!$P$8,T5)))</xm:f>
            <xm:f>Anexo2_Variables!$P$8</xm:f>
            <x14:dxf>
              <fill>
                <patternFill>
                  <bgColor theme="9" tint="0.79995117038483843"/>
                </patternFill>
              </fill>
            </x14:dxf>
          </x14:cfRule>
          <xm:sqref>T5:T36 T43:T53</xm:sqref>
        </x14:conditionalFormatting>
        <x14:conditionalFormatting xmlns:xm="http://schemas.microsoft.com/office/excel/2006/main">
          <x14:cfRule type="containsText" priority="25" operator="containsText" id="{AA0FD1C4-7912-4048-88A1-CCBA85241B36}">
            <xm:f>NOT(ISERROR(SEARCH(Anexo2_Variables!$P$13,T37)))</xm:f>
            <xm:f>Anexo2_Variables!$P$13</xm:f>
            <x14:dxf>
              <fill>
                <patternFill>
                  <bgColor rgb="FFC00000"/>
                </patternFill>
              </fill>
            </x14:dxf>
          </x14:cfRule>
          <x14:cfRule type="containsText" priority="26" operator="containsText" id="{E84F5F4E-A2E9-4E31-B82A-15FBC94F84B8}">
            <xm:f>NOT(ISERROR(SEARCH(Anexo2_Variables!$P$12,T37)))</xm:f>
            <xm:f>Anexo2_Variables!$P$12</xm:f>
            <x14:dxf>
              <fill>
                <patternFill>
                  <bgColor rgb="FFFF6600"/>
                </patternFill>
              </fill>
            </x14:dxf>
          </x14:cfRule>
          <x14:cfRule type="containsText" priority="27" operator="containsText" id="{22F8B685-82EE-43DA-BD9B-03858C4FACE3}">
            <xm:f>NOT(ISERROR(SEARCH(Anexo2_Variables!$P$11,T37)))</xm:f>
            <xm:f>Anexo2_Variables!$P$11</xm:f>
            <x14:dxf>
              <fill>
                <patternFill>
                  <bgColor rgb="FFFFFF00"/>
                </patternFill>
              </fill>
            </x14:dxf>
          </x14:cfRule>
          <x14:cfRule type="containsText" priority="28" operator="containsText" id="{097F3ADC-5851-447B-BD9A-591CA22B4E0F}">
            <xm:f>NOT(ISERROR(SEARCH(Anexo2_Variables!$P$10,T37)))</xm:f>
            <xm:f>Anexo2_Variables!$P$10</xm:f>
            <x14:dxf>
              <fill>
                <patternFill>
                  <bgColor rgb="FF00B050"/>
                </patternFill>
              </fill>
            </x14:dxf>
          </x14:cfRule>
          <x14:cfRule type="containsText" priority="29" operator="containsText" id="{BA610B6F-CCB9-444C-B8CC-48BE9072FD59}">
            <xm:f>NOT(ISERROR(SEARCH(Anexo2_Variables!$P$9,T37)))</xm:f>
            <xm:f>Anexo2_Variables!$P$9</xm:f>
            <x14:dxf>
              <fill>
                <patternFill>
                  <bgColor rgb="FF92D050"/>
                </patternFill>
              </fill>
            </x14:dxf>
          </x14:cfRule>
          <x14:cfRule type="containsText" priority="30" operator="containsText" id="{32986FCD-34AF-4AFD-B503-DF67BAFBAFFC}">
            <xm:f>NOT(ISERROR(SEARCH(Anexo2_Variables!$P$8,T37)))</xm:f>
            <xm:f>Anexo2_Variables!$P$8</xm:f>
            <x14:dxf>
              <fill>
                <patternFill>
                  <bgColor theme="9" tint="0.79995117038483843"/>
                </patternFill>
              </fill>
            </x14:dxf>
          </x14:cfRule>
          <xm:sqref>T37</xm:sqref>
        </x14:conditionalFormatting>
        <x14:conditionalFormatting xmlns:xm="http://schemas.microsoft.com/office/excel/2006/main">
          <x14:cfRule type="containsText" priority="13" operator="containsText" id="{B2DB2920-78EF-4FB4-BE00-77FA56A81575}">
            <xm:f>NOT(ISERROR(SEARCH(Anexo2_Variables!$P$13,T39)))</xm:f>
            <xm:f>Anexo2_Variables!$P$13</xm:f>
            <x14:dxf>
              <fill>
                <patternFill>
                  <bgColor rgb="FFC00000"/>
                </patternFill>
              </fill>
            </x14:dxf>
          </x14:cfRule>
          <x14:cfRule type="containsText" priority="14" operator="containsText" id="{4BE8B7DE-A383-4CDC-8462-4AEC9F20FEDD}">
            <xm:f>NOT(ISERROR(SEARCH(Anexo2_Variables!$P$12,T39)))</xm:f>
            <xm:f>Anexo2_Variables!$P$12</xm:f>
            <x14:dxf>
              <fill>
                <patternFill>
                  <bgColor rgb="FFFF6600"/>
                </patternFill>
              </fill>
            </x14:dxf>
          </x14:cfRule>
          <x14:cfRule type="containsText" priority="15" operator="containsText" id="{9B5915DE-EE9E-4C10-966B-756C1B7986F8}">
            <xm:f>NOT(ISERROR(SEARCH(Anexo2_Variables!$P$11,T39)))</xm:f>
            <xm:f>Anexo2_Variables!$P$11</xm:f>
            <x14:dxf>
              <fill>
                <patternFill>
                  <bgColor rgb="FFFFFF00"/>
                </patternFill>
              </fill>
            </x14:dxf>
          </x14:cfRule>
          <x14:cfRule type="containsText" priority="16" operator="containsText" id="{0E47E674-D508-4A77-812B-9E8697CDB3DD}">
            <xm:f>NOT(ISERROR(SEARCH(Anexo2_Variables!$P$10,T39)))</xm:f>
            <xm:f>Anexo2_Variables!$P$10</xm:f>
            <x14:dxf>
              <fill>
                <patternFill>
                  <bgColor rgb="FF00B050"/>
                </patternFill>
              </fill>
            </x14:dxf>
          </x14:cfRule>
          <x14:cfRule type="containsText" priority="17" operator="containsText" id="{FCC507F1-5FFB-436F-A18E-0F63A5C3A3F6}">
            <xm:f>NOT(ISERROR(SEARCH(Anexo2_Variables!$P$9,T39)))</xm:f>
            <xm:f>Anexo2_Variables!$P$9</xm:f>
            <x14:dxf>
              <fill>
                <patternFill>
                  <bgColor rgb="FF92D050"/>
                </patternFill>
              </fill>
            </x14:dxf>
          </x14:cfRule>
          <x14:cfRule type="containsText" priority="18" operator="containsText" id="{73E857D1-E494-4743-81E7-0A04FD0ADDD9}">
            <xm:f>NOT(ISERROR(SEARCH(Anexo2_Variables!$P$8,T39)))</xm:f>
            <xm:f>Anexo2_Variables!$P$8</xm:f>
            <x14:dxf>
              <fill>
                <patternFill>
                  <bgColor theme="9" tint="0.79995117038483843"/>
                </patternFill>
              </fill>
            </x14:dxf>
          </x14:cfRule>
          <xm:sqref>T39:T40</xm:sqref>
        </x14:conditionalFormatting>
        <x14:conditionalFormatting xmlns:xm="http://schemas.microsoft.com/office/excel/2006/main">
          <x14:cfRule type="containsText" priority="19" operator="containsText" id="{009CDAB4-CEBE-4260-9A83-ADC4C58F93E1}">
            <xm:f>NOT(ISERROR(SEARCH(Anexo2_Variables!$P$13,T38)))</xm:f>
            <xm:f>Anexo2_Variables!$P$13</xm:f>
            <x14:dxf>
              <fill>
                <patternFill>
                  <bgColor rgb="FFC00000"/>
                </patternFill>
              </fill>
            </x14:dxf>
          </x14:cfRule>
          <x14:cfRule type="containsText" priority="20" operator="containsText" id="{905B5A98-9262-4016-8B7A-73B93F3870F7}">
            <xm:f>NOT(ISERROR(SEARCH(Anexo2_Variables!$P$12,T38)))</xm:f>
            <xm:f>Anexo2_Variables!$P$12</xm:f>
            <x14:dxf>
              <fill>
                <patternFill>
                  <bgColor rgb="FFFF6600"/>
                </patternFill>
              </fill>
            </x14:dxf>
          </x14:cfRule>
          <x14:cfRule type="containsText" priority="21" operator="containsText" id="{8D32E43F-E9B5-4940-AFB0-0B46B14A0F00}">
            <xm:f>NOT(ISERROR(SEARCH(Anexo2_Variables!$P$11,T38)))</xm:f>
            <xm:f>Anexo2_Variables!$P$11</xm:f>
            <x14:dxf>
              <fill>
                <patternFill>
                  <bgColor rgb="FFFFFF00"/>
                </patternFill>
              </fill>
            </x14:dxf>
          </x14:cfRule>
          <x14:cfRule type="containsText" priority="22" operator="containsText" id="{42A37A99-AC5E-4D08-BEB0-14B533698340}">
            <xm:f>NOT(ISERROR(SEARCH(Anexo2_Variables!$P$10,T38)))</xm:f>
            <xm:f>Anexo2_Variables!$P$10</xm:f>
            <x14:dxf>
              <fill>
                <patternFill>
                  <bgColor rgb="FF00B050"/>
                </patternFill>
              </fill>
            </x14:dxf>
          </x14:cfRule>
          <x14:cfRule type="containsText" priority="23" operator="containsText" id="{B9C93E19-C145-4E96-8CFB-14D7C9CDDD77}">
            <xm:f>NOT(ISERROR(SEARCH(Anexo2_Variables!$P$9,T38)))</xm:f>
            <xm:f>Anexo2_Variables!$P$9</xm:f>
            <x14:dxf>
              <fill>
                <patternFill>
                  <bgColor rgb="FF92D050"/>
                </patternFill>
              </fill>
            </x14:dxf>
          </x14:cfRule>
          <x14:cfRule type="containsText" priority="24" operator="containsText" id="{A2477713-A21D-4E1A-B63B-CC32B54B36CC}">
            <xm:f>NOT(ISERROR(SEARCH(Anexo2_Variables!$P$8,T38)))</xm:f>
            <xm:f>Anexo2_Variables!$P$8</xm:f>
            <x14:dxf>
              <fill>
                <patternFill>
                  <bgColor theme="9" tint="0.79995117038483843"/>
                </patternFill>
              </fill>
            </x14:dxf>
          </x14:cfRule>
          <xm:sqref>T38</xm:sqref>
        </x14:conditionalFormatting>
        <x14:conditionalFormatting xmlns:xm="http://schemas.microsoft.com/office/excel/2006/main">
          <x14:cfRule type="containsText" priority="7" operator="containsText" id="{404B262A-01F2-4994-BDD4-956DAB678EA3}">
            <xm:f>NOT(ISERROR(SEARCH(Anexo2_Variables!$P$13,T41)))</xm:f>
            <xm:f>Anexo2_Variables!$P$13</xm:f>
            <x14:dxf>
              <fill>
                <patternFill>
                  <bgColor rgb="FFC00000"/>
                </patternFill>
              </fill>
            </x14:dxf>
          </x14:cfRule>
          <x14:cfRule type="containsText" priority="8" operator="containsText" id="{B2BB32AF-514A-4ED1-B451-D6764C724C3E}">
            <xm:f>NOT(ISERROR(SEARCH(Anexo2_Variables!$P$12,T41)))</xm:f>
            <xm:f>Anexo2_Variables!$P$12</xm:f>
            <x14:dxf>
              <fill>
                <patternFill>
                  <bgColor rgb="FFFF6600"/>
                </patternFill>
              </fill>
            </x14:dxf>
          </x14:cfRule>
          <x14:cfRule type="containsText" priority="9" operator="containsText" id="{97545563-B3DC-4843-8276-A54059F63C42}">
            <xm:f>NOT(ISERROR(SEARCH(Anexo2_Variables!$P$11,T41)))</xm:f>
            <xm:f>Anexo2_Variables!$P$11</xm:f>
            <x14:dxf>
              <fill>
                <patternFill>
                  <bgColor rgb="FFFFFF00"/>
                </patternFill>
              </fill>
            </x14:dxf>
          </x14:cfRule>
          <x14:cfRule type="containsText" priority="10" operator="containsText" id="{9E3D278A-330E-4A5F-9A66-3088509AB039}">
            <xm:f>NOT(ISERROR(SEARCH(Anexo2_Variables!$P$10,T41)))</xm:f>
            <xm:f>Anexo2_Variables!$P$10</xm:f>
            <x14:dxf>
              <fill>
                <patternFill>
                  <bgColor rgb="FF00B050"/>
                </patternFill>
              </fill>
            </x14:dxf>
          </x14:cfRule>
          <x14:cfRule type="containsText" priority="11" operator="containsText" id="{E700CF9F-0B21-4CF2-B6FD-F59898DD4864}">
            <xm:f>NOT(ISERROR(SEARCH(Anexo2_Variables!$P$9,T41)))</xm:f>
            <xm:f>Anexo2_Variables!$P$9</xm:f>
            <x14:dxf>
              <fill>
                <patternFill>
                  <bgColor rgb="FF92D050"/>
                </patternFill>
              </fill>
            </x14:dxf>
          </x14:cfRule>
          <x14:cfRule type="containsText" priority="12" operator="containsText" id="{F91725B9-75A9-4A70-AD25-66118C1C2B7F}">
            <xm:f>NOT(ISERROR(SEARCH(Anexo2_Variables!$P$8,T41)))</xm:f>
            <xm:f>Anexo2_Variables!$P$8</xm:f>
            <x14:dxf>
              <fill>
                <patternFill>
                  <bgColor theme="9" tint="0.79995117038483843"/>
                </patternFill>
              </fill>
            </x14:dxf>
          </x14:cfRule>
          <xm:sqref>T41</xm:sqref>
        </x14:conditionalFormatting>
        <x14:conditionalFormatting xmlns:xm="http://schemas.microsoft.com/office/excel/2006/main">
          <x14:cfRule type="containsText" priority="1" operator="containsText" id="{678E4589-7A7E-4B6E-AF39-AD98D83A99ED}">
            <xm:f>NOT(ISERROR(SEARCH(Anexo2_Variables!$P$13,T42)))</xm:f>
            <xm:f>Anexo2_Variables!$P$13</xm:f>
            <x14:dxf>
              <fill>
                <patternFill>
                  <bgColor rgb="FFC00000"/>
                </patternFill>
              </fill>
            </x14:dxf>
          </x14:cfRule>
          <x14:cfRule type="containsText" priority="2" operator="containsText" id="{464DBBF1-EA1D-4ACC-9A5C-7988BF2022D1}">
            <xm:f>NOT(ISERROR(SEARCH(Anexo2_Variables!$P$12,T42)))</xm:f>
            <xm:f>Anexo2_Variables!$P$12</xm:f>
            <x14:dxf>
              <fill>
                <patternFill>
                  <bgColor rgb="FFFF6600"/>
                </patternFill>
              </fill>
            </x14:dxf>
          </x14:cfRule>
          <x14:cfRule type="containsText" priority="3" operator="containsText" id="{EB7B4200-3CF3-427B-B745-FE98537BDBEF}">
            <xm:f>NOT(ISERROR(SEARCH(Anexo2_Variables!$P$11,T42)))</xm:f>
            <xm:f>Anexo2_Variables!$P$11</xm:f>
            <x14:dxf>
              <fill>
                <patternFill>
                  <bgColor rgb="FFFFFF00"/>
                </patternFill>
              </fill>
            </x14:dxf>
          </x14:cfRule>
          <x14:cfRule type="containsText" priority="4" operator="containsText" id="{098031AA-111B-44BE-B628-98CB4D0271D8}">
            <xm:f>NOT(ISERROR(SEARCH(Anexo2_Variables!$P$10,T42)))</xm:f>
            <xm:f>Anexo2_Variables!$P$10</xm:f>
            <x14:dxf>
              <fill>
                <patternFill>
                  <bgColor rgb="FF00B050"/>
                </patternFill>
              </fill>
            </x14:dxf>
          </x14:cfRule>
          <x14:cfRule type="containsText" priority="5" operator="containsText" id="{96FD7A62-766F-4778-9998-4BACA6EBB16B}">
            <xm:f>NOT(ISERROR(SEARCH(Anexo2_Variables!$P$9,T42)))</xm:f>
            <xm:f>Anexo2_Variables!$P$9</xm:f>
            <x14:dxf>
              <fill>
                <patternFill>
                  <bgColor rgb="FF92D050"/>
                </patternFill>
              </fill>
            </x14:dxf>
          </x14:cfRule>
          <x14:cfRule type="containsText" priority="6" operator="containsText" id="{590D6B14-4312-4E55-811F-FE04AE1BED55}">
            <xm:f>NOT(ISERROR(SEARCH(Anexo2_Variables!$P$8,T42)))</xm:f>
            <xm:f>Anexo2_Variables!$P$8</xm:f>
            <x14:dxf>
              <fill>
                <patternFill>
                  <bgColor theme="9" tint="0.79995117038483843"/>
                </patternFill>
              </fill>
            </x14:dxf>
          </x14:cfRule>
          <xm:sqref>T42</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14:formula1>
            <xm:f>'Anexo3_Aspect Impact Controles'!$E$8:$E$58</xm:f>
          </x14:formula1>
          <xm:sqref>K19:K20 K5:K17 K38 K50:K53 K42</xm:sqref>
        </x14:dataValidation>
        <x14:dataValidation type="list" allowBlank="1" showInputMessage="1" showErrorMessage="1">
          <x14:formula1>
            <xm:f>'Anexo3_Aspect Impact Controles'!$D$8:$D$47</xm:f>
          </x14:formula1>
          <xm:sqref>J19:J21 J9 J51</xm:sqref>
        </x14:dataValidation>
        <x14:dataValidation type="list" allowBlank="1" showInputMessage="1" showErrorMessage="1">
          <x14:formula1>
            <xm:f>'Anexo3_Aspect Impact Controles'!$B$8:$B$47</xm:f>
          </x14:formula1>
          <xm:sqref>E19:E21 E25:E26 E28:E29 E5:E17 E34:E36 E50:E53 E38:E42</xm:sqref>
        </x14:dataValidation>
        <x14:dataValidation type="list" allowBlank="1" showInputMessage="1" showErrorMessage="1">
          <x14:formula1>
            <xm:f>'Anexo3_Aspect Impact Controles'!$A$8:$A$48</xm:f>
          </x14:formula1>
          <xm:sqref>C19:C21 C29:C30 C5:C17 C24:C27 C32:C36 C43</xm:sqref>
        </x14:dataValidation>
        <x14:dataValidation type="list" allowBlank="1" showInputMessage="1" showErrorMessage="1">
          <x14:formula1>
            <xm:f>'C:\Users\NATY\Downloads\[MT-SGA-01-Matriz de Aspectos e Impactos Ambientales.xlsx]Anexo3_Aspect Impact Controles'!#REF!</xm:f>
          </x14:formula1>
          <xm:sqref>E24 C18 C22:C23 E27 E30:F30 E18:F18 K18 F31:F32 E31:E33 F24:F29 E43:F49 J30 C28 C44:C49 J24 E22:F23 J22 K21:K34 K43:K49 J43:J45 J48:J49 K37</xm:sqref>
        </x14:dataValidation>
        <x14:dataValidation type="list" allowBlank="1" showInputMessage="1" showErrorMessage="1">
          <x14:formula1>
            <xm:f>'Anexo3_Aspect Impact Controles'!$A$8:$A$49</xm:f>
          </x14:formula1>
          <xm:sqref>C31</xm:sqref>
        </x14:dataValidation>
        <x14:dataValidation type="list" allowBlank="1" showInputMessage="1" showErrorMessage="1">
          <x14:formula1>
            <xm:f>'Anexo3_Aspect Impact Controles'!$E$8:$E$63</xm:f>
          </x14:formula1>
          <xm:sqref>K35:K36</xm:sqref>
        </x14:dataValidation>
        <x14:dataValidation type="list" allowBlank="1" showInputMessage="1" showErrorMessage="1">
          <x14:formula1>
            <xm:f>'Anexo3_Aspect Impact Controles'!$D$8:$D$49</xm:f>
          </x14:formula1>
          <xm:sqref>J53 J42</xm:sqref>
        </x14:dataValidation>
        <x14:dataValidation type="list" allowBlank="1" showInputMessage="1" showErrorMessage="1">
          <x14:formula1>
            <xm:f>'Anexo3_Aspect Impact Controles'!$C$8:$C$69</xm:f>
          </x14:formula1>
          <xm:sqref>F19</xm:sqref>
        </x14:dataValidation>
        <x14:dataValidation type="list" allowBlank="1" showInputMessage="1" showErrorMessage="1">
          <x14:formula1>
            <xm:f>'Anexo3_Aspect Impact Controles'!$C$8:$C$68</xm:f>
          </x14:formula1>
          <xm:sqref>F50 F5:F17 F20:F21 F38</xm:sqref>
        </x14:dataValidation>
        <x14:dataValidation type="list" allowBlank="1" showInputMessage="1" showErrorMessage="1">
          <x14:formula1>
            <xm:f>'Anexo3_Aspect Impact Controles'!$C$8:$C$73</xm:f>
          </x14:formula1>
          <xm:sqref>F33:F36</xm:sqref>
        </x14:dataValidation>
        <x14:dataValidation type="list" allowBlank="1" showInputMessage="1" showErrorMessage="1">
          <x14:formula1>
            <xm:f>'Anexo3_Aspect Impact Controles'!$C$8:$C$77</xm:f>
          </x14:formula1>
          <xm:sqref>F39 F51:F53</xm:sqref>
        </x14:dataValidation>
        <x14:dataValidation type="list" allowBlank="1" showInputMessage="1" showErrorMessage="1">
          <x14:formula1>
            <xm:f>'Anexo3_Aspect Impact Controles'!$A$48:$A$53</xm:f>
          </x14:formula1>
          <xm:sqref>C37:C42</xm:sqref>
        </x14:dataValidation>
        <x14:dataValidation type="list" allowBlank="1" showInputMessage="1" showErrorMessage="1">
          <x14:formula1>
            <xm:f>'Anexo3_Aspect Impact Controles'!$B$8:$B$48</xm:f>
          </x14:formula1>
          <xm:sqref>E37</xm:sqref>
        </x14:dataValidation>
        <x14:dataValidation type="list" allowBlank="1" showInputMessage="1" showErrorMessage="1">
          <x14:formula1>
            <xm:f>'Anexo3_Aspect Impact Controles'!$C$8:$C$76</xm:f>
          </x14:formula1>
          <xm:sqref>F37</xm:sqref>
        </x14:dataValidation>
        <x14:dataValidation type="list" allowBlank="1" showInputMessage="1" showErrorMessage="1">
          <x14:formula1>
            <xm:f>'Anexo3_Aspect Impact Controles'!$E$8:$E$61</xm:f>
          </x14:formula1>
          <xm:sqref>K39</xm:sqref>
        </x14:dataValidation>
        <x14:dataValidation type="list" allowBlank="1" showInputMessage="1" showErrorMessage="1">
          <x14:formula1>
            <xm:f>'Anexo3_Aspect Impact Controles'!$C$8:$C$78</xm:f>
          </x14:formula1>
          <xm:sqref>F40 F42</xm:sqref>
        </x14:dataValidation>
        <x14:dataValidation type="list" allowBlank="1" showInputMessage="1" showErrorMessage="1">
          <x14:formula1>
            <xm:f>'Anexo3_Aspect Impact Controles'!$C$8:$C$79</xm:f>
          </x14:formula1>
          <xm:sqref>F41</xm:sqref>
        </x14:dataValidation>
        <x14:dataValidation type="list" allowBlank="1" showInputMessage="1" showErrorMessage="1">
          <x14:formula1>
            <xm:f>'Anexo3_Aspect Impact Controles'!$A$8:$A$54</xm:f>
          </x14:formula1>
          <xm:sqref>C50:C53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14" workbookViewId="0">
      <selection activeCell="B6" sqref="B6:B11"/>
    </sheetView>
  </sheetViews>
  <sheetFormatPr baseColWidth="10" defaultColWidth="0" defaultRowHeight="15" zeroHeight="1" x14ac:dyDescent="0.25"/>
  <cols>
    <col min="1" max="1" width="20.7109375" style="2" bestFit="1" customWidth="1"/>
    <col min="2" max="2" width="37.85546875" style="3" customWidth="1"/>
    <col min="3" max="3" width="54.140625" style="3" customWidth="1"/>
    <col min="4" max="4" width="1.7109375" style="3" customWidth="1"/>
    <col min="5" max="5" width="64.42578125" style="3" customWidth="1"/>
    <col min="6" max="6" width="11.42578125" style="3" customWidth="1"/>
    <col min="7" max="16384" width="11.42578125" style="3" hidden="1"/>
  </cols>
  <sheetData>
    <row r="1" spans="1:5" ht="15" customHeight="1" x14ac:dyDescent="0.25">
      <c r="A1" s="171"/>
      <c r="B1" s="174" t="s">
        <v>348</v>
      </c>
      <c r="C1" s="175"/>
      <c r="D1" s="175"/>
      <c r="E1" s="176"/>
    </row>
    <row r="2" spans="1:5" ht="31.5" customHeight="1" x14ac:dyDescent="0.25">
      <c r="A2" s="172"/>
      <c r="B2" s="183" t="s">
        <v>493</v>
      </c>
      <c r="C2" s="184"/>
      <c r="D2" s="184"/>
      <c r="E2" s="185"/>
    </row>
    <row r="3" spans="1:5" ht="15" customHeight="1" x14ac:dyDescent="0.25">
      <c r="A3" s="173"/>
      <c r="B3" s="174" t="s">
        <v>568</v>
      </c>
      <c r="C3" s="176"/>
      <c r="D3" s="174" t="s">
        <v>497</v>
      </c>
      <c r="E3" s="176"/>
    </row>
    <row r="4" spans="1:5" x14ac:dyDescent="0.25"/>
    <row r="5" spans="1:5" x14ac:dyDescent="0.25">
      <c r="A5" s="4"/>
      <c r="B5" s="4" t="s">
        <v>95</v>
      </c>
      <c r="C5" s="4" t="s">
        <v>96</v>
      </c>
      <c r="E5" s="4" t="s">
        <v>99</v>
      </c>
    </row>
    <row r="6" spans="1:5" x14ac:dyDescent="0.25">
      <c r="A6" s="163" t="s">
        <v>61</v>
      </c>
      <c r="B6" s="179" t="s">
        <v>117</v>
      </c>
      <c r="C6" s="21" t="s">
        <v>109</v>
      </c>
      <c r="D6" s="22"/>
      <c r="E6" s="23" t="s">
        <v>97</v>
      </c>
    </row>
    <row r="7" spans="1:5" ht="15" customHeight="1" x14ac:dyDescent="0.25">
      <c r="A7" s="163"/>
      <c r="B7" s="180"/>
      <c r="C7" s="24" t="s">
        <v>103</v>
      </c>
      <c r="D7" s="22"/>
      <c r="E7" s="25" t="s">
        <v>97</v>
      </c>
    </row>
    <row r="8" spans="1:5" ht="15" customHeight="1" x14ac:dyDescent="0.25">
      <c r="A8" s="163"/>
      <c r="B8" s="180"/>
      <c r="C8" s="26" t="s">
        <v>104</v>
      </c>
      <c r="D8" s="22"/>
      <c r="E8" s="27" t="s">
        <v>371</v>
      </c>
    </row>
    <row r="9" spans="1:5" x14ac:dyDescent="0.25">
      <c r="A9" s="163"/>
      <c r="B9" s="180"/>
      <c r="C9" s="28" t="s">
        <v>105</v>
      </c>
      <c r="D9" s="22"/>
      <c r="E9" s="29" t="s">
        <v>98</v>
      </c>
    </row>
    <row r="10" spans="1:5" x14ac:dyDescent="0.25">
      <c r="A10" s="163"/>
      <c r="B10" s="180"/>
      <c r="C10" s="30" t="s">
        <v>107</v>
      </c>
      <c r="D10" s="22"/>
      <c r="E10" s="30" t="s">
        <v>98</v>
      </c>
    </row>
    <row r="11" spans="1:5" x14ac:dyDescent="0.25">
      <c r="A11" s="163"/>
      <c r="B11" s="181"/>
      <c r="C11" s="31" t="s">
        <v>106</v>
      </c>
      <c r="D11" s="22"/>
      <c r="E11" s="31" t="s">
        <v>372</v>
      </c>
    </row>
    <row r="12" spans="1:5" ht="120" x14ac:dyDescent="0.25">
      <c r="A12" s="4" t="s">
        <v>93</v>
      </c>
      <c r="B12" s="5" t="s">
        <v>364</v>
      </c>
      <c r="C12" s="5" t="s">
        <v>369</v>
      </c>
      <c r="D12" s="22"/>
      <c r="E12" s="22"/>
    </row>
    <row r="13" spans="1:5" ht="30" x14ac:dyDescent="0.25">
      <c r="A13" s="177" t="s">
        <v>94</v>
      </c>
      <c r="B13" s="182" t="s">
        <v>370</v>
      </c>
      <c r="C13" s="5" t="s">
        <v>80</v>
      </c>
    </row>
    <row r="14" spans="1:5" ht="30" x14ac:dyDescent="0.25">
      <c r="A14" s="177"/>
      <c r="B14" s="182"/>
      <c r="C14" s="5" t="s">
        <v>81</v>
      </c>
    </row>
    <row r="15" spans="1:5" ht="30" x14ac:dyDescent="0.25">
      <c r="A15" s="177"/>
      <c r="B15" s="182" t="s">
        <v>100</v>
      </c>
      <c r="C15" s="5" t="s">
        <v>82</v>
      </c>
    </row>
    <row r="16" spans="1:5" ht="60" x14ac:dyDescent="0.25">
      <c r="A16" s="177"/>
      <c r="B16" s="182"/>
      <c r="C16" s="5" t="s">
        <v>83</v>
      </c>
    </row>
    <row r="17" spans="1:3" ht="30" x14ac:dyDescent="0.25">
      <c r="A17" s="177"/>
      <c r="B17" s="182"/>
      <c r="C17" s="5" t="s">
        <v>84</v>
      </c>
    </row>
    <row r="18" spans="1:3" x14ac:dyDescent="0.25">
      <c r="A18" s="177"/>
      <c r="B18" s="182" t="s">
        <v>101</v>
      </c>
      <c r="C18" s="5" t="s">
        <v>85</v>
      </c>
    </row>
    <row r="19" spans="1:3" ht="21" customHeight="1" x14ac:dyDescent="0.25">
      <c r="A19" s="177"/>
      <c r="B19" s="182"/>
      <c r="C19" s="5" t="s">
        <v>365</v>
      </c>
    </row>
    <row r="20" spans="1:3" ht="45" x14ac:dyDescent="0.25">
      <c r="A20" s="177"/>
      <c r="B20" s="182"/>
      <c r="C20" s="5" t="s">
        <v>86</v>
      </c>
    </row>
    <row r="21" spans="1:3" ht="15" customHeight="1" x14ac:dyDescent="0.25">
      <c r="A21" s="177"/>
      <c r="B21" s="182" t="s">
        <v>102</v>
      </c>
      <c r="C21" s="5" t="s">
        <v>367</v>
      </c>
    </row>
    <row r="22" spans="1:3" ht="30" x14ac:dyDescent="0.25">
      <c r="A22" s="177"/>
      <c r="B22" s="182"/>
      <c r="C22" s="5" t="s">
        <v>366</v>
      </c>
    </row>
    <row r="23" spans="1:3" ht="30" x14ac:dyDescent="0.25">
      <c r="A23" s="177"/>
      <c r="B23" s="182"/>
      <c r="C23" s="5" t="s">
        <v>87</v>
      </c>
    </row>
    <row r="24" spans="1:3" ht="42.75" customHeight="1" x14ac:dyDescent="0.25">
      <c r="A24" s="177"/>
      <c r="B24" s="182" t="s">
        <v>135</v>
      </c>
      <c r="C24" s="5" t="s">
        <v>88</v>
      </c>
    </row>
    <row r="25" spans="1:3" ht="30" x14ac:dyDescent="0.25">
      <c r="A25" s="177"/>
      <c r="B25" s="182"/>
      <c r="C25" s="5" t="s">
        <v>361</v>
      </c>
    </row>
    <row r="26" spans="1:3" ht="45" x14ac:dyDescent="0.25">
      <c r="A26" s="177"/>
      <c r="B26" s="182"/>
      <c r="C26" s="5" t="s">
        <v>89</v>
      </c>
    </row>
    <row r="27" spans="1:3" ht="30" x14ac:dyDescent="0.25">
      <c r="A27" s="177"/>
      <c r="B27" s="182" t="s">
        <v>368</v>
      </c>
      <c r="C27" s="5" t="s">
        <v>90</v>
      </c>
    </row>
    <row r="28" spans="1:3" ht="30" x14ac:dyDescent="0.25">
      <c r="A28" s="177"/>
      <c r="B28" s="182"/>
      <c r="C28" s="5" t="s">
        <v>91</v>
      </c>
    </row>
    <row r="29" spans="1:3" ht="30" x14ac:dyDescent="0.25">
      <c r="A29" s="178"/>
      <c r="B29" s="182"/>
      <c r="C29" s="5" t="s">
        <v>92</v>
      </c>
    </row>
    <row r="30" spans="1:3" x14ac:dyDescent="0.25"/>
    <row r="31" spans="1:3" x14ac:dyDescent="0.25"/>
    <row r="32" spans="1:3" x14ac:dyDescent="0.25"/>
  </sheetData>
  <mergeCells count="14">
    <mergeCell ref="A1:A3"/>
    <mergeCell ref="B1:E1"/>
    <mergeCell ref="A13:A29"/>
    <mergeCell ref="A6:A11"/>
    <mergeCell ref="B6:B11"/>
    <mergeCell ref="B21:B23"/>
    <mergeCell ref="B24:B26"/>
    <mergeCell ref="B27:B29"/>
    <mergeCell ref="B13:B14"/>
    <mergeCell ref="B15:B17"/>
    <mergeCell ref="B18:B20"/>
    <mergeCell ref="B2:E2"/>
    <mergeCell ref="D3:E3"/>
    <mergeCell ref="B3:C3"/>
  </mergeCells>
  <pageMargins left="0.70866141732283472" right="0.70866141732283472" top="0.74803149606299213" bottom="0.74803149606299213" header="0.31496062992125984" footer="0.31496062992125984"/>
  <pageSetup paperSize="5" scale="80" orientation="portrait" r:id="rId1"/>
  <headerFooter>
    <oddFooter>&amp;L&amp;8&amp;K00-048Página &amp;P de &amp;N&amp;C&amp;8&amp;K00-049Este registro es propiedad de Corantioquia, no debe ser divulgado a terceros sin la respectiva autorización.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zoomScale="80" zoomScaleNormal="80" workbookViewId="0">
      <selection activeCell="B13" sqref="B13"/>
    </sheetView>
  </sheetViews>
  <sheetFormatPr baseColWidth="10" defaultColWidth="11.42578125" defaultRowHeight="15" x14ac:dyDescent="0.25"/>
  <cols>
    <col min="1" max="1" width="20.42578125" style="11" customWidth="1"/>
    <col min="2" max="2" width="13" style="11" customWidth="1"/>
    <col min="3" max="3" width="17.42578125" style="11" customWidth="1"/>
    <col min="4" max="4" width="11.42578125" style="11"/>
    <col min="5" max="5" width="9.42578125" style="11" bestFit="1" customWidth="1"/>
    <col min="6" max="6" width="4.7109375" style="11" customWidth="1"/>
    <col min="7" max="7" width="9.5703125" style="11" customWidth="1"/>
    <col min="8" max="8" width="3" style="11" bestFit="1" customWidth="1"/>
    <col min="9" max="9" width="12.28515625" style="11" bestFit="1" customWidth="1"/>
    <col min="10" max="10" width="3" style="11" bestFit="1" customWidth="1"/>
    <col min="11" max="11" width="13.5703125" style="11" bestFit="1" customWidth="1"/>
    <col min="12" max="12" width="3" style="11" bestFit="1" customWidth="1"/>
    <col min="13" max="13" width="10.5703125" style="11" bestFit="1" customWidth="1"/>
    <col min="14" max="14" width="3" style="11" bestFit="1" customWidth="1"/>
    <col min="15" max="15" width="21.7109375" style="11" bestFit="1" customWidth="1"/>
    <col min="16" max="16" width="20.42578125" style="11" customWidth="1"/>
    <col min="17" max="231" width="11.42578125" style="11"/>
    <col min="232" max="232" width="40.140625" style="11" customWidth="1"/>
    <col min="233" max="233" width="53.5703125" style="11" customWidth="1"/>
    <col min="234" max="234" width="39" style="11" customWidth="1"/>
    <col min="235" max="235" width="25.7109375" style="11" customWidth="1"/>
    <col min="236" max="236" width="15.7109375" style="11" customWidth="1"/>
    <col min="237" max="237" width="26.140625" style="11" customWidth="1"/>
    <col min="238" max="238" width="25.28515625" style="11" customWidth="1"/>
    <col min="239" max="239" width="18.28515625" style="11" customWidth="1"/>
    <col min="240" max="240" width="11.42578125" style="11"/>
    <col min="241" max="241" width="6.5703125" style="11" customWidth="1"/>
    <col min="242" max="242" width="4.7109375" style="11" customWidth="1"/>
    <col min="243" max="243" width="8.7109375" style="11" bestFit="1" customWidth="1"/>
    <col min="244" max="244" width="3" style="11" bestFit="1" customWidth="1"/>
    <col min="245" max="245" width="6.5703125" style="11" bestFit="1" customWidth="1"/>
    <col min="246" max="246" width="3" style="11" bestFit="1" customWidth="1"/>
    <col min="247" max="247" width="6.5703125" style="11" bestFit="1" customWidth="1"/>
    <col min="248" max="248" width="3" style="11" bestFit="1" customWidth="1"/>
    <col min="249" max="249" width="13" style="11" bestFit="1" customWidth="1"/>
    <col min="250" max="250" width="3" style="11" bestFit="1" customWidth="1"/>
    <col min="251" max="251" width="11.28515625" style="11" customWidth="1"/>
    <col min="252" max="252" width="3" style="11" customWidth="1"/>
    <col min="253" max="253" width="12.5703125" style="11" customWidth="1"/>
    <col min="254" max="254" width="16.42578125" style="11" customWidth="1"/>
    <col min="255" max="487" width="11.42578125" style="11"/>
    <col min="488" max="488" width="40.140625" style="11" customWidth="1"/>
    <col min="489" max="489" width="53.5703125" style="11" customWidth="1"/>
    <col min="490" max="490" width="39" style="11" customWidth="1"/>
    <col min="491" max="491" width="25.7109375" style="11" customWidth="1"/>
    <col min="492" max="492" width="15.7109375" style="11" customWidth="1"/>
    <col min="493" max="493" width="26.140625" style="11" customWidth="1"/>
    <col min="494" max="494" width="25.28515625" style="11" customWidth="1"/>
    <col min="495" max="495" width="18.28515625" style="11" customWidth="1"/>
    <col min="496" max="496" width="11.42578125" style="11"/>
    <col min="497" max="497" width="6.5703125" style="11" customWidth="1"/>
    <col min="498" max="498" width="4.7109375" style="11" customWidth="1"/>
    <col min="499" max="499" width="8.7109375" style="11" bestFit="1" customWidth="1"/>
    <col min="500" max="500" width="3" style="11" bestFit="1" customWidth="1"/>
    <col min="501" max="501" width="6.5703125" style="11" bestFit="1" customWidth="1"/>
    <col min="502" max="502" width="3" style="11" bestFit="1" customWidth="1"/>
    <col min="503" max="503" width="6.5703125" style="11" bestFit="1" customWidth="1"/>
    <col min="504" max="504" width="3" style="11" bestFit="1" customWidth="1"/>
    <col min="505" max="505" width="13" style="11" bestFit="1" customWidth="1"/>
    <col min="506" max="506" width="3" style="11" bestFit="1" customWidth="1"/>
    <col min="507" max="507" width="11.28515625" style="11" customWidth="1"/>
    <col min="508" max="508" width="3" style="11" customWidth="1"/>
    <col min="509" max="509" width="12.5703125" style="11" customWidth="1"/>
    <col min="510" max="510" width="16.42578125" style="11" customWidth="1"/>
    <col min="511" max="743" width="11.42578125" style="11"/>
    <col min="744" max="744" width="40.140625" style="11" customWidth="1"/>
    <col min="745" max="745" width="53.5703125" style="11" customWidth="1"/>
    <col min="746" max="746" width="39" style="11" customWidth="1"/>
    <col min="747" max="747" width="25.7109375" style="11" customWidth="1"/>
    <col min="748" max="748" width="15.7109375" style="11" customWidth="1"/>
    <col min="749" max="749" width="26.140625" style="11" customWidth="1"/>
    <col min="750" max="750" width="25.28515625" style="11" customWidth="1"/>
    <col min="751" max="751" width="18.28515625" style="11" customWidth="1"/>
    <col min="752" max="752" width="11.42578125" style="11"/>
    <col min="753" max="753" width="6.5703125" style="11" customWidth="1"/>
    <col min="754" max="754" width="4.7109375" style="11" customWidth="1"/>
    <col min="755" max="755" width="8.7109375" style="11" bestFit="1" customWidth="1"/>
    <col min="756" max="756" width="3" style="11" bestFit="1" customWidth="1"/>
    <col min="757" max="757" width="6.5703125" style="11" bestFit="1" customWidth="1"/>
    <col min="758" max="758" width="3" style="11" bestFit="1" customWidth="1"/>
    <col min="759" max="759" width="6.5703125" style="11" bestFit="1" customWidth="1"/>
    <col min="760" max="760" width="3" style="11" bestFit="1" customWidth="1"/>
    <col min="761" max="761" width="13" style="11" bestFit="1" customWidth="1"/>
    <col min="762" max="762" width="3" style="11" bestFit="1" customWidth="1"/>
    <col min="763" max="763" width="11.28515625" style="11" customWidth="1"/>
    <col min="764" max="764" width="3" style="11" customWidth="1"/>
    <col min="765" max="765" width="12.5703125" style="11" customWidth="1"/>
    <col min="766" max="766" width="16.42578125" style="11" customWidth="1"/>
    <col min="767" max="999" width="11.42578125" style="11"/>
    <col min="1000" max="1000" width="40.140625" style="11" customWidth="1"/>
    <col min="1001" max="1001" width="53.5703125" style="11" customWidth="1"/>
    <col min="1002" max="1002" width="39" style="11" customWidth="1"/>
    <col min="1003" max="1003" width="25.7109375" style="11" customWidth="1"/>
    <col min="1004" max="1004" width="15.7109375" style="11" customWidth="1"/>
    <col min="1005" max="1005" width="26.140625" style="11" customWidth="1"/>
    <col min="1006" max="1006" width="25.28515625" style="11" customWidth="1"/>
    <col min="1007" max="1007" width="18.28515625" style="11" customWidth="1"/>
    <col min="1008" max="1008" width="11.42578125" style="11"/>
    <col min="1009" max="1009" width="6.5703125" style="11" customWidth="1"/>
    <col min="1010" max="1010" width="4.7109375" style="11" customWidth="1"/>
    <col min="1011" max="1011" width="8.7109375" style="11" bestFit="1" customWidth="1"/>
    <col min="1012" max="1012" width="3" style="11" bestFit="1" customWidth="1"/>
    <col min="1013" max="1013" width="6.5703125" style="11" bestFit="1" customWidth="1"/>
    <col min="1014" max="1014" width="3" style="11" bestFit="1" customWidth="1"/>
    <col min="1015" max="1015" width="6.5703125" style="11" bestFit="1" customWidth="1"/>
    <col min="1016" max="1016" width="3" style="11" bestFit="1" customWidth="1"/>
    <col min="1017" max="1017" width="13" style="11" bestFit="1" customWidth="1"/>
    <col min="1018" max="1018" width="3" style="11" bestFit="1" customWidth="1"/>
    <col min="1019" max="1019" width="11.28515625" style="11" customWidth="1"/>
    <col min="1020" max="1020" width="3" style="11" customWidth="1"/>
    <col min="1021" max="1021" width="12.5703125" style="11" customWidth="1"/>
    <col min="1022" max="1022" width="16.42578125" style="11" customWidth="1"/>
    <col min="1023" max="1255" width="11.42578125" style="11"/>
    <col min="1256" max="1256" width="40.140625" style="11" customWidth="1"/>
    <col min="1257" max="1257" width="53.5703125" style="11" customWidth="1"/>
    <col min="1258" max="1258" width="39" style="11" customWidth="1"/>
    <col min="1259" max="1259" width="25.7109375" style="11" customWidth="1"/>
    <col min="1260" max="1260" width="15.7109375" style="11" customWidth="1"/>
    <col min="1261" max="1261" width="26.140625" style="11" customWidth="1"/>
    <col min="1262" max="1262" width="25.28515625" style="11" customWidth="1"/>
    <col min="1263" max="1263" width="18.28515625" style="11" customWidth="1"/>
    <col min="1264" max="1264" width="11.42578125" style="11"/>
    <col min="1265" max="1265" width="6.5703125" style="11" customWidth="1"/>
    <col min="1266" max="1266" width="4.7109375" style="11" customWidth="1"/>
    <col min="1267" max="1267" width="8.7109375" style="11" bestFit="1" customWidth="1"/>
    <col min="1268" max="1268" width="3" style="11" bestFit="1" customWidth="1"/>
    <col min="1269" max="1269" width="6.5703125" style="11" bestFit="1" customWidth="1"/>
    <col min="1270" max="1270" width="3" style="11" bestFit="1" customWidth="1"/>
    <col min="1271" max="1271" width="6.5703125" style="11" bestFit="1" customWidth="1"/>
    <col min="1272" max="1272" width="3" style="11" bestFit="1" customWidth="1"/>
    <col min="1273" max="1273" width="13" style="11" bestFit="1" customWidth="1"/>
    <col min="1274" max="1274" width="3" style="11" bestFit="1" customWidth="1"/>
    <col min="1275" max="1275" width="11.28515625" style="11" customWidth="1"/>
    <col min="1276" max="1276" width="3" style="11" customWidth="1"/>
    <col min="1277" max="1277" width="12.5703125" style="11" customWidth="1"/>
    <col min="1278" max="1278" width="16.42578125" style="11" customWidth="1"/>
    <col min="1279" max="1511" width="11.42578125" style="11"/>
    <col min="1512" max="1512" width="40.140625" style="11" customWidth="1"/>
    <col min="1513" max="1513" width="53.5703125" style="11" customWidth="1"/>
    <col min="1514" max="1514" width="39" style="11" customWidth="1"/>
    <col min="1515" max="1515" width="25.7109375" style="11" customWidth="1"/>
    <col min="1516" max="1516" width="15.7109375" style="11" customWidth="1"/>
    <col min="1517" max="1517" width="26.140625" style="11" customWidth="1"/>
    <col min="1518" max="1518" width="25.28515625" style="11" customWidth="1"/>
    <col min="1519" max="1519" width="18.28515625" style="11" customWidth="1"/>
    <col min="1520" max="1520" width="11.42578125" style="11"/>
    <col min="1521" max="1521" width="6.5703125" style="11" customWidth="1"/>
    <col min="1522" max="1522" width="4.7109375" style="11" customWidth="1"/>
    <col min="1523" max="1523" width="8.7109375" style="11" bestFit="1" customWidth="1"/>
    <col min="1524" max="1524" width="3" style="11" bestFit="1" customWidth="1"/>
    <col min="1525" max="1525" width="6.5703125" style="11" bestFit="1" customWidth="1"/>
    <col min="1526" max="1526" width="3" style="11" bestFit="1" customWidth="1"/>
    <col min="1527" max="1527" width="6.5703125" style="11" bestFit="1" customWidth="1"/>
    <col min="1528" max="1528" width="3" style="11" bestFit="1" customWidth="1"/>
    <col min="1529" max="1529" width="13" style="11" bestFit="1" customWidth="1"/>
    <col min="1530" max="1530" width="3" style="11" bestFit="1" customWidth="1"/>
    <col min="1531" max="1531" width="11.28515625" style="11" customWidth="1"/>
    <col min="1532" max="1532" width="3" style="11" customWidth="1"/>
    <col min="1533" max="1533" width="12.5703125" style="11" customWidth="1"/>
    <col min="1534" max="1534" width="16.42578125" style="11" customWidth="1"/>
    <col min="1535" max="1767" width="11.42578125" style="11"/>
    <col min="1768" max="1768" width="40.140625" style="11" customWidth="1"/>
    <col min="1769" max="1769" width="53.5703125" style="11" customWidth="1"/>
    <col min="1770" max="1770" width="39" style="11" customWidth="1"/>
    <col min="1771" max="1771" width="25.7109375" style="11" customWidth="1"/>
    <col min="1772" max="1772" width="15.7109375" style="11" customWidth="1"/>
    <col min="1773" max="1773" width="26.140625" style="11" customWidth="1"/>
    <col min="1774" max="1774" width="25.28515625" style="11" customWidth="1"/>
    <col min="1775" max="1775" width="18.28515625" style="11" customWidth="1"/>
    <col min="1776" max="1776" width="11.42578125" style="11"/>
    <col min="1777" max="1777" width="6.5703125" style="11" customWidth="1"/>
    <col min="1778" max="1778" width="4.7109375" style="11" customWidth="1"/>
    <col min="1779" max="1779" width="8.7109375" style="11" bestFit="1" customWidth="1"/>
    <col min="1780" max="1780" width="3" style="11" bestFit="1" customWidth="1"/>
    <col min="1781" max="1781" width="6.5703125" style="11" bestFit="1" customWidth="1"/>
    <col min="1782" max="1782" width="3" style="11" bestFit="1" customWidth="1"/>
    <col min="1783" max="1783" width="6.5703125" style="11" bestFit="1" customWidth="1"/>
    <col min="1784" max="1784" width="3" style="11" bestFit="1" customWidth="1"/>
    <col min="1785" max="1785" width="13" style="11" bestFit="1" customWidth="1"/>
    <col min="1786" max="1786" width="3" style="11" bestFit="1" customWidth="1"/>
    <col min="1787" max="1787" width="11.28515625" style="11" customWidth="1"/>
    <col min="1788" max="1788" width="3" style="11" customWidth="1"/>
    <col min="1789" max="1789" width="12.5703125" style="11" customWidth="1"/>
    <col min="1790" max="1790" width="16.42578125" style="11" customWidth="1"/>
    <col min="1791" max="2023" width="11.42578125" style="11"/>
    <col min="2024" max="2024" width="40.140625" style="11" customWidth="1"/>
    <col min="2025" max="2025" width="53.5703125" style="11" customWidth="1"/>
    <col min="2026" max="2026" width="39" style="11" customWidth="1"/>
    <col min="2027" max="2027" width="25.7109375" style="11" customWidth="1"/>
    <col min="2028" max="2028" width="15.7109375" style="11" customWidth="1"/>
    <col min="2029" max="2029" width="26.140625" style="11" customWidth="1"/>
    <col min="2030" max="2030" width="25.28515625" style="11" customWidth="1"/>
    <col min="2031" max="2031" width="18.28515625" style="11" customWidth="1"/>
    <col min="2032" max="2032" width="11.42578125" style="11"/>
    <col min="2033" max="2033" width="6.5703125" style="11" customWidth="1"/>
    <col min="2034" max="2034" width="4.7109375" style="11" customWidth="1"/>
    <col min="2035" max="2035" width="8.7109375" style="11" bestFit="1" customWidth="1"/>
    <col min="2036" max="2036" width="3" style="11" bestFit="1" customWidth="1"/>
    <col min="2037" max="2037" width="6.5703125" style="11" bestFit="1" customWidth="1"/>
    <col min="2038" max="2038" width="3" style="11" bestFit="1" customWidth="1"/>
    <col min="2039" max="2039" width="6.5703125" style="11" bestFit="1" customWidth="1"/>
    <col min="2040" max="2040" width="3" style="11" bestFit="1" customWidth="1"/>
    <col min="2041" max="2041" width="13" style="11" bestFit="1" customWidth="1"/>
    <col min="2042" max="2042" width="3" style="11" bestFit="1" customWidth="1"/>
    <col min="2043" max="2043" width="11.28515625" style="11" customWidth="1"/>
    <col min="2044" max="2044" width="3" style="11" customWidth="1"/>
    <col min="2045" max="2045" width="12.5703125" style="11" customWidth="1"/>
    <col min="2046" max="2046" width="16.42578125" style="11" customWidth="1"/>
    <col min="2047" max="2279" width="11.42578125" style="11"/>
    <col min="2280" max="2280" width="40.140625" style="11" customWidth="1"/>
    <col min="2281" max="2281" width="53.5703125" style="11" customWidth="1"/>
    <col min="2282" max="2282" width="39" style="11" customWidth="1"/>
    <col min="2283" max="2283" width="25.7109375" style="11" customWidth="1"/>
    <col min="2284" max="2284" width="15.7109375" style="11" customWidth="1"/>
    <col min="2285" max="2285" width="26.140625" style="11" customWidth="1"/>
    <col min="2286" max="2286" width="25.28515625" style="11" customWidth="1"/>
    <col min="2287" max="2287" width="18.28515625" style="11" customWidth="1"/>
    <col min="2288" max="2288" width="11.42578125" style="11"/>
    <col min="2289" max="2289" width="6.5703125" style="11" customWidth="1"/>
    <col min="2290" max="2290" width="4.7109375" style="11" customWidth="1"/>
    <col min="2291" max="2291" width="8.7109375" style="11" bestFit="1" customWidth="1"/>
    <col min="2292" max="2292" width="3" style="11" bestFit="1" customWidth="1"/>
    <col min="2293" max="2293" width="6.5703125" style="11" bestFit="1" customWidth="1"/>
    <col min="2294" max="2294" width="3" style="11" bestFit="1" customWidth="1"/>
    <col min="2295" max="2295" width="6.5703125" style="11" bestFit="1" customWidth="1"/>
    <col min="2296" max="2296" width="3" style="11" bestFit="1" customWidth="1"/>
    <col min="2297" max="2297" width="13" style="11" bestFit="1" customWidth="1"/>
    <col min="2298" max="2298" width="3" style="11" bestFit="1" customWidth="1"/>
    <col min="2299" max="2299" width="11.28515625" style="11" customWidth="1"/>
    <col min="2300" max="2300" width="3" style="11" customWidth="1"/>
    <col min="2301" max="2301" width="12.5703125" style="11" customWidth="1"/>
    <col min="2302" max="2302" width="16.42578125" style="11" customWidth="1"/>
    <col min="2303" max="2535" width="11.42578125" style="11"/>
    <col min="2536" max="2536" width="40.140625" style="11" customWidth="1"/>
    <col min="2537" max="2537" width="53.5703125" style="11" customWidth="1"/>
    <col min="2538" max="2538" width="39" style="11" customWidth="1"/>
    <col min="2539" max="2539" width="25.7109375" style="11" customWidth="1"/>
    <col min="2540" max="2540" width="15.7109375" style="11" customWidth="1"/>
    <col min="2541" max="2541" width="26.140625" style="11" customWidth="1"/>
    <col min="2542" max="2542" width="25.28515625" style="11" customWidth="1"/>
    <col min="2543" max="2543" width="18.28515625" style="11" customWidth="1"/>
    <col min="2544" max="2544" width="11.42578125" style="11"/>
    <col min="2545" max="2545" width="6.5703125" style="11" customWidth="1"/>
    <col min="2546" max="2546" width="4.7109375" style="11" customWidth="1"/>
    <col min="2547" max="2547" width="8.7109375" style="11" bestFit="1" customWidth="1"/>
    <col min="2548" max="2548" width="3" style="11" bestFit="1" customWidth="1"/>
    <col min="2549" max="2549" width="6.5703125" style="11" bestFit="1" customWidth="1"/>
    <col min="2550" max="2550" width="3" style="11" bestFit="1" customWidth="1"/>
    <col min="2551" max="2551" width="6.5703125" style="11" bestFit="1" customWidth="1"/>
    <col min="2552" max="2552" width="3" style="11" bestFit="1" customWidth="1"/>
    <col min="2553" max="2553" width="13" style="11" bestFit="1" customWidth="1"/>
    <col min="2554" max="2554" width="3" style="11" bestFit="1" customWidth="1"/>
    <col min="2555" max="2555" width="11.28515625" style="11" customWidth="1"/>
    <col min="2556" max="2556" width="3" style="11" customWidth="1"/>
    <col min="2557" max="2557" width="12.5703125" style="11" customWidth="1"/>
    <col min="2558" max="2558" width="16.42578125" style="11" customWidth="1"/>
    <col min="2559" max="2791" width="11.42578125" style="11"/>
    <col min="2792" max="2792" width="40.140625" style="11" customWidth="1"/>
    <col min="2793" max="2793" width="53.5703125" style="11" customWidth="1"/>
    <col min="2794" max="2794" width="39" style="11" customWidth="1"/>
    <col min="2795" max="2795" width="25.7109375" style="11" customWidth="1"/>
    <col min="2796" max="2796" width="15.7109375" style="11" customWidth="1"/>
    <col min="2797" max="2797" width="26.140625" style="11" customWidth="1"/>
    <col min="2798" max="2798" width="25.28515625" style="11" customWidth="1"/>
    <col min="2799" max="2799" width="18.28515625" style="11" customWidth="1"/>
    <col min="2800" max="2800" width="11.42578125" style="11"/>
    <col min="2801" max="2801" width="6.5703125" style="11" customWidth="1"/>
    <col min="2802" max="2802" width="4.7109375" style="11" customWidth="1"/>
    <col min="2803" max="2803" width="8.7109375" style="11" bestFit="1" customWidth="1"/>
    <col min="2804" max="2804" width="3" style="11" bestFit="1" customWidth="1"/>
    <col min="2805" max="2805" width="6.5703125" style="11" bestFit="1" customWidth="1"/>
    <col min="2806" max="2806" width="3" style="11" bestFit="1" customWidth="1"/>
    <col min="2807" max="2807" width="6.5703125" style="11" bestFit="1" customWidth="1"/>
    <col min="2808" max="2808" width="3" style="11" bestFit="1" customWidth="1"/>
    <col min="2809" max="2809" width="13" style="11" bestFit="1" customWidth="1"/>
    <col min="2810" max="2810" width="3" style="11" bestFit="1" customWidth="1"/>
    <col min="2811" max="2811" width="11.28515625" style="11" customWidth="1"/>
    <col min="2812" max="2812" width="3" style="11" customWidth="1"/>
    <col min="2813" max="2813" width="12.5703125" style="11" customWidth="1"/>
    <col min="2814" max="2814" width="16.42578125" style="11" customWidth="1"/>
    <col min="2815" max="3047" width="11.42578125" style="11"/>
    <col min="3048" max="3048" width="40.140625" style="11" customWidth="1"/>
    <col min="3049" max="3049" width="53.5703125" style="11" customWidth="1"/>
    <col min="3050" max="3050" width="39" style="11" customWidth="1"/>
    <col min="3051" max="3051" width="25.7109375" style="11" customWidth="1"/>
    <col min="3052" max="3052" width="15.7109375" style="11" customWidth="1"/>
    <col min="3053" max="3053" width="26.140625" style="11" customWidth="1"/>
    <col min="3054" max="3054" width="25.28515625" style="11" customWidth="1"/>
    <col min="3055" max="3055" width="18.28515625" style="11" customWidth="1"/>
    <col min="3056" max="3056" width="11.42578125" style="11"/>
    <col min="3057" max="3057" width="6.5703125" style="11" customWidth="1"/>
    <col min="3058" max="3058" width="4.7109375" style="11" customWidth="1"/>
    <col min="3059" max="3059" width="8.7109375" style="11" bestFit="1" customWidth="1"/>
    <col min="3060" max="3060" width="3" style="11" bestFit="1" customWidth="1"/>
    <col min="3061" max="3061" width="6.5703125" style="11" bestFit="1" customWidth="1"/>
    <col min="3062" max="3062" width="3" style="11" bestFit="1" customWidth="1"/>
    <col min="3063" max="3063" width="6.5703125" style="11" bestFit="1" customWidth="1"/>
    <col min="3064" max="3064" width="3" style="11" bestFit="1" customWidth="1"/>
    <col min="3065" max="3065" width="13" style="11" bestFit="1" customWidth="1"/>
    <col min="3066" max="3066" width="3" style="11" bestFit="1" customWidth="1"/>
    <col min="3067" max="3067" width="11.28515625" style="11" customWidth="1"/>
    <col min="3068" max="3068" width="3" style="11" customWidth="1"/>
    <col min="3069" max="3069" width="12.5703125" style="11" customWidth="1"/>
    <col min="3070" max="3070" width="16.42578125" style="11" customWidth="1"/>
    <col min="3071" max="3303" width="11.42578125" style="11"/>
    <col min="3304" max="3304" width="40.140625" style="11" customWidth="1"/>
    <col min="3305" max="3305" width="53.5703125" style="11" customWidth="1"/>
    <col min="3306" max="3306" width="39" style="11" customWidth="1"/>
    <col min="3307" max="3307" width="25.7109375" style="11" customWidth="1"/>
    <col min="3308" max="3308" width="15.7109375" style="11" customWidth="1"/>
    <col min="3309" max="3309" width="26.140625" style="11" customWidth="1"/>
    <col min="3310" max="3310" width="25.28515625" style="11" customWidth="1"/>
    <col min="3311" max="3311" width="18.28515625" style="11" customWidth="1"/>
    <col min="3312" max="3312" width="11.42578125" style="11"/>
    <col min="3313" max="3313" width="6.5703125" style="11" customWidth="1"/>
    <col min="3314" max="3314" width="4.7109375" style="11" customWidth="1"/>
    <col min="3315" max="3315" width="8.7109375" style="11" bestFit="1" customWidth="1"/>
    <col min="3316" max="3316" width="3" style="11" bestFit="1" customWidth="1"/>
    <col min="3317" max="3317" width="6.5703125" style="11" bestFit="1" customWidth="1"/>
    <col min="3318" max="3318" width="3" style="11" bestFit="1" customWidth="1"/>
    <col min="3319" max="3319" width="6.5703125" style="11" bestFit="1" customWidth="1"/>
    <col min="3320" max="3320" width="3" style="11" bestFit="1" customWidth="1"/>
    <col min="3321" max="3321" width="13" style="11" bestFit="1" customWidth="1"/>
    <col min="3322" max="3322" width="3" style="11" bestFit="1" customWidth="1"/>
    <col min="3323" max="3323" width="11.28515625" style="11" customWidth="1"/>
    <col min="3324" max="3324" width="3" style="11" customWidth="1"/>
    <col min="3325" max="3325" width="12.5703125" style="11" customWidth="1"/>
    <col min="3326" max="3326" width="16.42578125" style="11" customWidth="1"/>
    <col min="3327" max="3559" width="11.42578125" style="11"/>
    <col min="3560" max="3560" width="40.140625" style="11" customWidth="1"/>
    <col min="3561" max="3561" width="53.5703125" style="11" customWidth="1"/>
    <col min="3562" max="3562" width="39" style="11" customWidth="1"/>
    <col min="3563" max="3563" width="25.7109375" style="11" customWidth="1"/>
    <col min="3564" max="3564" width="15.7109375" style="11" customWidth="1"/>
    <col min="3565" max="3565" width="26.140625" style="11" customWidth="1"/>
    <col min="3566" max="3566" width="25.28515625" style="11" customWidth="1"/>
    <col min="3567" max="3567" width="18.28515625" style="11" customWidth="1"/>
    <col min="3568" max="3568" width="11.42578125" style="11"/>
    <col min="3569" max="3569" width="6.5703125" style="11" customWidth="1"/>
    <col min="3570" max="3570" width="4.7109375" style="11" customWidth="1"/>
    <col min="3571" max="3571" width="8.7109375" style="11" bestFit="1" customWidth="1"/>
    <col min="3572" max="3572" width="3" style="11" bestFit="1" customWidth="1"/>
    <col min="3573" max="3573" width="6.5703125" style="11" bestFit="1" customWidth="1"/>
    <col min="3574" max="3574" width="3" style="11" bestFit="1" customWidth="1"/>
    <col min="3575" max="3575" width="6.5703125" style="11" bestFit="1" customWidth="1"/>
    <col min="3576" max="3576" width="3" style="11" bestFit="1" customWidth="1"/>
    <col min="3577" max="3577" width="13" style="11" bestFit="1" customWidth="1"/>
    <col min="3578" max="3578" width="3" style="11" bestFit="1" customWidth="1"/>
    <col min="3579" max="3579" width="11.28515625" style="11" customWidth="1"/>
    <col min="3580" max="3580" width="3" style="11" customWidth="1"/>
    <col min="3581" max="3581" width="12.5703125" style="11" customWidth="1"/>
    <col min="3582" max="3582" width="16.42578125" style="11" customWidth="1"/>
    <col min="3583" max="3815" width="11.42578125" style="11"/>
    <col min="3816" max="3816" width="40.140625" style="11" customWidth="1"/>
    <col min="3817" max="3817" width="53.5703125" style="11" customWidth="1"/>
    <col min="3818" max="3818" width="39" style="11" customWidth="1"/>
    <col min="3819" max="3819" width="25.7109375" style="11" customWidth="1"/>
    <col min="3820" max="3820" width="15.7109375" style="11" customWidth="1"/>
    <col min="3821" max="3821" width="26.140625" style="11" customWidth="1"/>
    <col min="3822" max="3822" width="25.28515625" style="11" customWidth="1"/>
    <col min="3823" max="3823" width="18.28515625" style="11" customWidth="1"/>
    <col min="3824" max="3824" width="11.42578125" style="11"/>
    <col min="3825" max="3825" width="6.5703125" style="11" customWidth="1"/>
    <col min="3826" max="3826" width="4.7109375" style="11" customWidth="1"/>
    <col min="3827" max="3827" width="8.7109375" style="11" bestFit="1" customWidth="1"/>
    <col min="3828" max="3828" width="3" style="11" bestFit="1" customWidth="1"/>
    <col min="3829" max="3829" width="6.5703125" style="11" bestFit="1" customWidth="1"/>
    <col min="3830" max="3830" width="3" style="11" bestFit="1" customWidth="1"/>
    <col min="3831" max="3831" width="6.5703125" style="11" bestFit="1" customWidth="1"/>
    <col min="3832" max="3832" width="3" style="11" bestFit="1" customWidth="1"/>
    <col min="3833" max="3833" width="13" style="11" bestFit="1" customWidth="1"/>
    <col min="3834" max="3834" width="3" style="11" bestFit="1" customWidth="1"/>
    <col min="3835" max="3835" width="11.28515625" style="11" customWidth="1"/>
    <col min="3836" max="3836" width="3" style="11" customWidth="1"/>
    <col min="3837" max="3837" width="12.5703125" style="11" customWidth="1"/>
    <col min="3838" max="3838" width="16.42578125" style="11" customWidth="1"/>
    <col min="3839" max="4071" width="11.42578125" style="11"/>
    <col min="4072" max="4072" width="40.140625" style="11" customWidth="1"/>
    <col min="4073" max="4073" width="53.5703125" style="11" customWidth="1"/>
    <col min="4074" max="4074" width="39" style="11" customWidth="1"/>
    <col min="4075" max="4075" width="25.7109375" style="11" customWidth="1"/>
    <col min="4076" max="4076" width="15.7109375" style="11" customWidth="1"/>
    <col min="4077" max="4077" width="26.140625" style="11" customWidth="1"/>
    <col min="4078" max="4078" width="25.28515625" style="11" customWidth="1"/>
    <col min="4079" max="4079" width="18.28515625" style="11" customWidth="1"/>
    <col min="4080" max="4080" width="11.42578125" style="11"/>
    <col min="4081" max="4081" width="6.5703125" style="11" customWidth="1"/>
    <col min="4082" max="4082" width="4.7109375" style="11" customWidth="1"/>
    <col min="4083" max="4083" width="8.7109375" style="11" bestFit="1" customWidth="1"/>
    <col min="4084" max="4084" width="3" style="11" bestFit="1" customWidth="1"/>
    <col min="4085" max="4085" width="6.5703125" style="11" bestFit="1" customWidth="1"/>
    <col min="4086" max="4086" width="3" style="11" bestFit="1" customWidth="1"/>
    <col min="4087" max="4087" width="6.5703125" style="11" bestFit="1" customWidth="1"/>
    <col min="4088" max="4088" width="3" style="11" bestFit="1" customWidth="1"/>
    <col min="4089" max="4089" width="13" style="11" bestFit="1" customWidth="1"/>
    <col min="4090" max="4090" width="3" style="11" bestFit="1" customWidth="1"/>
    <col min="4091" max="4091" width="11.28515625" style="11" customWidth="1"/>
    <col min="4092" max="4092" width="3" style="11" customWidth="1"/>
    <col min="4093" max="4093" width="12.5703125" style="11" customWidth="1"/>
    <col min="4094" max="4094" width="16.42578125" style="11" customWidth="1"/>
    <col min="4095" max="4327" width="11.42578125" style="11"/>
    <col min="4328" max="4328" width="40.140625" style="11" customWidth="1"/>
    <col min="4329" max="4329" width="53.5703125" style="11" customWidth="1"/>
    <col min="4330" max="4330" width="39" style="11" customWidth="1"/>
    <col min="4331" max="4331" width="25.7109375" style="11" customWidth="1"/>
    <col min="4332" max="4332" width="15.7109375" style="11" customWidth="1"/>
    <col min="4333" max="4333" width="26.140625" style="11" customWidth="1"/>
    <col min="4334" max="4334" width="25.28515625" style="11" customWidth="1"/>
    <col min="4335" max="4335" width="18.28515625" style="11" customWidth="1"/>
    <col min="4336" max="4336" width="11.42578125" style="11"/>
    <col min="4337" max="4337" width="6.5703125" style="11" customWidth="1"/>
    <col min="4338" max="4338" width="4.7109375" style="11" customWidth="1"/>
    <col min="4339" max="4339" width="8.7109375" style="11" bestFit="1" customWidth="1"/>
    <col min="4340" max="4340" width="3" style="11" bestFit="1" customWidth="1"/>
    <col min="4341" max="4341" width="6.5703125" style="11" bestFit="1" customWidth="1"/>
    <col min="4342" max="4342" width="3" style="11" bestFit="1" customWidth="1"/>
    <col min="4343" max="4343" width="6.5703125" style="11" bestFit="1" customWidth="1"/>
    <col min="4344" max="4344" width="3" style="11" bestFit="1" customWidth="1"/>
    <col min="4345" max="4345" width="13" style="11" bestFit="1" customWidth="1"/>
    <col min="4346" max="4346" width="3" style="11" bestFit="1" customWidth="1"/>
    <col min="4347" max="4347" width="11.28515625" style="11" customWidth="1"/>
    <col min="4348" max="4348" width="3" style="11" customWidth="1"/>
    <col min="4349" max="4349" width="12.5703125" style="11" customWidth="1"/>
    <col min="4350" max="4350" width="16.42578125" style="11" customWidth="1"/>
    <col min="4351" max="4583" width="11.42578125" style="11"/>
    <col min="4584" max="4584" width="40.140625" style="11" customWidth="1"/>
    <col min="4585" max="4585" width="53.5703125" style="11" customWidth="1"/>
    <col min="4586" max="4586" width="39" style="11" customWidth="1"/>
    <col min="4587" max="4587" width="25.7109375" style="11" customWidth="1"/>
    <col min="4588" max="4588" width="15.7109375" style="11" customWidth="1"/>
    <col min="4589" max="4589" width="26.140625" style="11" customWidth="1"/>
    <col min="4590" max="4590" width="25.28515625" style="11" customWidth="1"/>
    <col min="4591" max="4591" width="18.28515625" style="11" customWidth="1"/>
    <col min="4592" max="4592" width="11.42578125" style="11"/>
    <col min="4593" max="4593" width="6.5703125" style="11" customWidth="1"/>
    <col min="4594" max="4594" width="4.7109375" style="11" customWidth="1"/>
    <col min="4595" max="4595" width="8.7109375" style="11" bestFit="1" customWidth="1"/>
    <col min="4596" max="4596" width="3" style="11" bestFit="1" customWidth="1"/>
    <col min="4597" max="4597" width="6.5703125" style="11" bestFit="1" customWidth="1"/>
    <col min="4598" max="4598" width="3" style="11" bestFit="1" customWidth="1"/>
    <col min="4599" max="4599" width="6.5703125" style="11" bestFit="1" customWidth="1"/>
    <col min="4600" max="4600" width="3" style="11" bestFit="1" customWidth="1"/>
    <col min="4601" max="4601" width="13" style="11" bestFit="1" customWidth="1"/>
    <col min="4602" max="4602" width="3" style="11" bestFit="1" customWidth="1"/>
    <col min="4603" max="4603" width="11.28515625" style="11" customWidth="1"/>
    <col min="4604" max="4604" width="3" style="11" customWidth="1"/>
    <col min="4605" max="4605" width="12.5703125" style="11" customWidth="1"/>
    <col min="4606" max="4606" width="16.42578125" style="11" customWidth="1"/>
    <col min="4607" max="4839" width="11.42578125" style="11"/>
    <col min="4840" max="4840" width="40.140625" style="11" customWidth="1"/>
    <col min="4841" max="4841" width="53.5703125" style="11" customWidth="1"/>
    <col min="4842" max="4842" width="39" style="11" customWidth="1"/>
    <col min="4843" max="4843" width="25.7109375" style="11" customWidth="1"/>
    <col min="4844" max="4844" width="15.7109375" style="11" customWidth="1"/>
    <col min="4845" max="4845" width="26.140625" style="11" customWidth="1"/>
    <col min="4846" max="4846" width="25.28515625" style="11" customWidth="1"/>
    <col min="4847" max="4847" width="18.28515625" style="11" customWidth="1"/>
    <col min="4848" max="4848" width="11.42578125" style="11"/>
    <col min="4849" max="4849" width="6.5703125" style="11" customWidth="1"/>
    <col min="4850" max="4850" width="4.7109375" style="11" customWidth="1"/>
    <col min="4851" max="4851" width="8.7109375" style="11" bestFit="1" customWidth="1"/>
    <col min="4852" max="4852" width="3" style="11" bestFit="1" customWidth="1"/>
    <col min="4853" max="4853" width="6.5703125" style="11" bestFit="1" customWidth="1"/>
    <col min="4854" max="4854" width="3" style="11" bestFit="1" customWidth="1"/>
    <col min="4855" max="4855" width="6.5703125" style="11" bestFit="1" customWidth="1"/>
    <col min="4856" max="4856" width="3" style="11" bestFit="1" customWidth="1"/>
    <col min="4857" max="4857" width="13" style="11" bestFit="1" customWidth="1"/>
    <col min="4858" max="4858" width="3" style="11" bestFit="1" customWidth="1"/>
    <col min="4859" max="4859" width="11.28515625" style="11" customWidth="1"/>
    <col min="4860" max="4860" width="3" style="11" customWidth="1"/>
    <col min="4861" max="4861" width="12.5703125" style="11" customWidth="1"/>
    <col min="4862" max="4862" width="16.42578125" style="11" customWidth="1"/>
    <col min="4863" max="5095" width="11.42578125" style="11"/>
    <col min="5096" max="5096" width="40.140625" style="11" customWidth="1"/>
    <col min="5097" max="5097" width="53.5703125" style="11" customWidth="1"/>
    <col min="5098" max="5098" width="39" style="11" customWidth="1"/>
    <col min="5099" max="5099" width="25.7109375" style="11" customWidth="1"/>
    <col min="5100" max="5100" width="15.7109375" style="11" customWidth="1"/>
    <col min="5101" max="5101" width="26.140625" style="11" customWidth="1"/>
    <col min="5102" max="5102" width="25.28515625" style="11" customWidth="1"/>
    <col min="5103" max="5103" width="18.28515625" style="11" customWidth="1"/>
    <col min="5104" max="5104" width="11.42578125" style="11"/>
    <col min="5105" max="5105" width="6.5703125" style="11" customWidth="1"/>
    <col min="5106" max="5106" width="4.7109375" style="11" customWidth="1"/>
    <col min="5107" max="5107" width="8.7109375" style="11" bestFit="1" customWidth="1"/>
    <col min="5108" max="5108" width="3" style="11" bestFit="1" customWidth="1"/>
    <col min="5109" max="5109" width="6.5703125" style="11" bestFit="1" customWidth="1"/>
    <col min="5110" max="5110" width="3" style="11" bestFit="1" customWidth="1"/>
    <col min="5111" max="5111" width="6.5703125" style="11" bestFit="1" customWidth="1"/>
    <col min="5112" max="5112" width="3" style="11" bestFit="1" customWidth="1"/>
    <col min="5113" max="5113" width="13" style="11" bestFit="1" customWidth="1"/>
    <col min="5114" max="5114" width="3" style="11" bestFit="1" customWidth="1"/>
    <col min="5115" max="5115" width="11.28515625" style="11" customWidth="1"/>
    <col min="5116" max="5116" width="3" style="11" customWidth="1"/>
    <col min="5117" max="5117" width="12.5703125" style="11" customWidth="1"/>
    <col min="5118" max="5118" width="16.42578125" style="11" customWidth="1"/>
    <col min="5119" max="5351" width="11.42578125" style="11"/>
    <col min="5352" max="5352" width="40.140625" style="11" customWidth="1"/>
    <col min="5353" max="5353" width="53.5703125" style="11" customWidth="1"/>
    <col min="5354" max="5354" width="39" style="11" customWidth="1"/>
    <col min="5355" max="5355" width="25.7109375" style="11" customWidth="1"/>
    <col min="5356" max="5356" width="15.7109375" style="11" customWidth="1"/>
    <col min="5357" max="5357" width="26.140625" style="11" customWidth="1"/>
    <col min="5358" max="5358" width="25.28515625" style="11" customWidth="1"/>
    <col min="5359" max="5359" width="18.28515625" style="11" customWidth="1"/>
    <col min="5360" max="5360" width="11.42578125" style="11"/>
    <col min="5361" max="5361" width="6.5703125" style="11" customWidth="1"/>
    <col min="5362" max="5362" width="4.7109375" style="11" customWidth="1"/>
    <col min="5363" max="5363" width="8.7109375" style="11" bestFit="1" customWidth="1"/>
    <col min="5364" max="5364" width="3" style="11" bestFit="1" customWidth="1"/>
    <col min="5365" max="5365" width="6.5703125" style="11" bestFit="1" customWidth="1"/>
    <col min="5366" max="5366" width="3" style="11" bestFit="1" customWidth="1"/>
    <col min="5367" max="5367" width="6.5703125" style="11" bestFit="1" customWidth="1"/>
    <col min="5368" max="5368" width="3" style="11" bestFit="1" customWidth="1"/>
    <col min="5369" max="5369" width="13" style="11" bestFit="1" customWidth="1"/>
    <col min="5370" max="5370" width="3" style="11" bestFit="1" customWidth="1"/>
    <col min="5371" max="5371" width="11.28515625" style="11" customWidth="1"/>
    <col min="5372" max="5372" width="3" style="11" customWidth="1"/>
    <col min="5373" max="5373" width="12.5703125" style="11" customWidth="1"/>
    <col min="5374" max="5374" width="16.42578125" style="11" customWidth="1"/>
    <col min="5375" max="5607" width="11.42578125" style="11"/>
    <col min="5608" max="5608" width="40.140625" style="11" customWidth="1"/>
    <col min="5609" max="5609" width="53.5703125" style="11" customWidth="1"/>
    <col min="5610" max="5610" width="39" style="11" customWidth="1"/>
    <col min="5611" max="5611" width="25.7109375" style="11" customWidth="1"/>
    <col min="5612" max="5612" width="15.7109375" style="11" customWidth="1"/>
    <col min="5613" max="5613" width="26.140625" style="11" customWidth="1"/>
    <col min="5614" max="5614" width="25.28515625" style="11" customWidth="1"/>
    <col min="5615" max="5615" width="18.28515625" style="11" customWidth="1"/>
    <col min="5616" max="5616" width="11.42578125" style="11"/>
    <col min="5617" max="5617" width="6.5703125" style="11" customWidth="1"/>
    <col min="5618" max="5618" width="4.7109375" style="11" customWidth="1"/>
    <col min="5619" max="5619" width="8.7109375" style="11" bestFit="1" customWidth="1"/>
    <col min="5620" max="5620" width="3" style="11" bestFit="1" customWidth="1"/>
    <col min="5621" max="5621" width="6.5703125" style="11" bestFit="1" customWidth="1"/>
    <col min="5622" max="5622" width="3" style="11" bestFit="1" customWidth="1"/>
    <col min="5623" max="5623" width="6.5703125" style="11" bestFit="1" customWidth="1"/>
    <col min="5624" max="5624" width="3" style="11" bestFit="1" customWidth="1"/>
    <col min="5625" max="5625" width="13" style="11" bestFit="1" customWidth="1"/>
    <col min="5626" max="5626" width="3" style="11" bestFit="1" customWidth="1"/>
    <col min="5627" max="5627" width="11.28515625" style="11" customWidth="1"/>
    <col min="5628" max="5628" width="3" style="11" customWidth="1"/>
    <col min="5629" max="5629" width="12.5703125" style="11" customWidth="1"/>
    <col min="5630" max="5630" width="16.42578125" style="11" customWidth="1"/>
    <col min="5631" max="5863" width="11.42578125" style="11"/>
    <col min="5864" max="5864" width="40.140625" style="11" customWidth="1"/>
    <col min="5865" max="5865" width="53.5703125" style="11" customWidth="1"/>
    <col min="5866" max="5866" width="39" style="11" customWidth="1"/>
    <col min="5867" max="5867" width="25.7109375" style="11" customWidth="1"/>
    <col min="5868" max="5868" width="15.7109375" style="11" customWidth="1"/>
    <col min="5869" max="5869" width="26.140625" style="11" customWidth="1"/>
    <col min="5870" max="5870" width="25.28515625" style="11" customWidth="1"/>
    <col min="5871" max="5871" width="18.28515625" style="11" customWidth="1"/>
    <col min="5872" max="5872" width="11.42578125" style="11"/>
    <col min="5873" max="5873" width="6.5703125" style="11" customWidth="1"/>
    <col min="5874" max="5874" width="4.7109375" style="11" customWidth="1"/>
    <col min="5875" max="5875" width="8.7109375" style="11" bestFit="1" customWidth="1"/>
    <col min="5876" max="5876" width="3" style="11" bestFit="1" customWidth="1"/>
    <col min="5877" max="5877" width="6.5703125" style="11" bestFit="1" customWidth="1"/>
    <col min="5878" max="5878" width="3" style="11" bestFit="1" customWidth="1"/>
    <col min="5879" max="5879" width="6.5703125" style="11" bestFit="1" customWidth="1"/>
    <col min="5880" max="5880" width="3" style="11" bestFit="1" customWidth="1"/>
    <col min="5881" max="5881" width="13" style="11" bestFit="1" customWidth="1"/>
    <col min="5882" max="5882" width="3" style="11" bestFit="1" customWidth="1"/>
    <col min="5883" max="5883" width="11.28515625" style="11" customWidth="1"/>
    <col min="5884" max="5884" width="3" style="11" customWidth="1"/>
    <col min="5885" max="5885" width="12.5703125" style="11" customWidth="1"/>
    <col min="5886" max="5886" width="16.42578125" style="11" customWidth="1"/>
    <col min="5887" max="6119" width="11.42578125" style="11"/>
    <col min="6120" max="6120" width="40.140625" style="11" customWidth="1"/>
    <col min="6121" max="6121" width="53.5703125" style="11" customWidth="1"/>
    <col min="6122" max="6122" width="39" style="11" customWidth="1"/>
    <col min="6123" max="6123" width="25.7109375" style="11" customWidth="1"/>
    <col min="6124" max="6124" width="15.7109375" style="11" customWidth="1"/>
    <col min="6125" max="6125" width="26.140625" style="11" customWidth="1"/>
    <col min="6126" max="6126" width="25.28515625" style="11" customWidth="1"/>
    <col min="6127" max="6127" width="18.28515625" style="11" customWidth="1"/>
    <col min="6128" max="6128" width="11.42578125" style="11"/>
    <col min="6129" max="6129" width="6.5703125" style="11" customWidth="1"/>
    <col min="6130" max="6130" width="4.7109375" style="11" customWidth="1"/>
    <col min="6131" max="6131" width="8.7109375" style="11" bestFit="1" customWidth="1"/>
    <col min="6132" max="6132" width="3" style="11" bestFit="1" customWidth="1"/>
    <col min="6133" max="6133" width="6.5703125" style="11" bestFit="1" customWidth="1"/>
    <col min="6134" max="6134" width="3" style="11" bestFit="1" customWidth="1"/>
    <col min="6135" max="6135" width="6.5703125" style="11" bestFit="1" customWidth="1"/>
    <col min="6136" max="6136" width="3" style="11" bestFit="1" customWidth="1"/>
    <col min="6137" max="6137" width="13" style="11" bestFit="1" customWidth="1"/>
    <col min="6138" max="6138" width="3" style="11" bestFit="1" customWidth="1"/>
    <col min="6139" max="6139" width="11.28515625" style="11" customWidth="1"/>
    <col min="6140" max="6140" width="3" style="11" customWidth="1"/>
    <col min="6141" max="6141" width="12.5703125" style="11" customWidth="1"/>
    <col min="6142" max="6142" width="16.42578125" style="11" customWidth="1"/>
    <col min="6143" max="6375" width="11.42578125" style="11"/>
    <col min="6376" max="6376" width="40.140625" style="11" customWidth="1"/>
    <col min="6377" max="6377" width="53.5703125" style="11" customWidth="1"/>
    <col min="6378" max="6378" width="39" style="11" customWidth="1"/>
    <col min="6379" max="6379" width="25.7109375" style="11" customWidth="1"/>
    <col min="6380" max="6380" width="15.7109375" style="11" customWidth="1"/>
    <col min="6381" max="6381" width="26.140625" style="11" customWidth="1"/>
    <col min="6382" max="6382" width="25.28515625" style="11" customWidth="1"/>
    <col min="6383" max="6383" width="18.28515625" style="11" customWidth="1"/>
    <col min="6384" max="6384" width="11.42578125" style="11"/>
    <col min="6385" max="6385" width="6.5703125" style="11" customWidth="1"/>
    <col min="6386" max="6386" width="4.7109375" style="11" customWidth="1"/>
    <col min="6387" max="6387" width="8.7109375" style="11" bestFit="1" customWidth="1"/>
    <col min="6388" max="6388" width="3" style="11" bestFit="1" customWidth="1"/>
    <col min="6389" max="6389" width="6.5703125" style="11" bestFit="1" customWidth="1"/>
    <col min="6390" max="6390" width="3" style="11" bestFit="1" customWidth="1"/>
    <col min="6391" max="6391" width="6.5703125" style="11" bestFit="1" customWidth="1"/>
    <col min="6392" max="6392" width="3" style="11" bestFit="1" customWidth="1"/>
    <col min="6393" max="6393" width="13" style="11" bestFit="1" customWidth="1"/>
    <col min="6394" max="6394" width="3" style="11" bestFit="1" customWidth="1"/>
    <col min="6395" max="6395" width="11.28515625" style="11" customWidth="1"/>
    <col min="6396" max="6396" width="3" style="11" customWidth="1"/>
    <col min="6397" max="6397" width="12.5703125" style="11" customWidth="1"/>
    <col min="6398" max="6398" width="16.42578125" style="11" customWidth="1"/>
    <col min="6399" max="6631" width="11.42578125" style="11"/>
    <col min="6632" max="6632" width="40.140625" style="11" customWidth="1"/>
    <col min="6633" max="6633" width="53.5703125" style="11" customWidth="1"/>
    <col min="6634" max="6634" width="39" style="11" customWidth="1"/>
    <col min="6635" max="6635" width="25.7109375" style="11" customWidth="1"/>
    <col min="6636" max="6636" width="15.7109375" style="11" customWidth="1"/>
    <col min="6637" max="6637" width="26.140625" style="11" customWidth="1"/>
    <col min="6638" max="6638" width="25.28515625" style="11" customWidth="1"/>
    <col min="6639" max="6639" width="18.28515625" style="11" customWidth="1"/>
    <col min="6640" max="6640" width="11.42578125" style="11"/>
    <col min="6641" max="6641" width="6.5703125" style="11" customWidth="1"/>
    <col min="6642" max="6642" width="4.7109375" style="11" customWidth="1"/>
    <col min="6643" max="6643" width="8.7109375" style="11" bestFit="1" customWidth="1"/>
    <col min="6644" max="6644" width="3" style="11" bestFit="1" customWidth="1"/>
    <col min="6645" max="6645" width="6.5703125" style="11" bestFit="1" customWidth="1"/>
    <col min="6646" max="6646" width="3" style="11" bestFit="1" customWidth="1"/>
    <col min="6647" max="6647" width="6.5703125" style="11" bestFit="1" customWidth="1"/>
    <col min="6648" max="6648" width="3" style="11" bestFit="1" customWidth="1"/>
    <col min="6649" max="6649" width="13" style="11" bestFit="1" customWidth="1"/>
    <col min="6650" max="6650" width="3" style="11" bestFit="1" customWidth="1"/>
    <col min="6651" max="6651" width="11.28515625" style="11" customWidth="1"/>
    <col min="6652" max="6652" width="3" style="11" customWidth="1"/>
    <col min="6653" max="6653" width="12.5703125" style="11" customWidth="1"/>
    <col min="6654" max="6654" width="16.42578125" style="11" customWidth="1"/>
    <col min="6655" max="6887" width="11.42578125" style="11"/>
    <col min="6888" max="6888" width="40.140625" style="11" customWidth="1"/>
    <col min="6889" max="6889" width="53.5703125" style="11" customWidth="1"/>
    <col min="6890" max="6890" width="39" style="11" customWidth="1"/>
    <col min="6891" max="6891" width="25.7109375" style="11" customWidth="1"/>
    <col min="6892" max="6892" width="15.7109375" style="11" customWidth="1"/>
    <col min="6893" max="6893" width="26.140625" style="11" customWidth="1"/>
    <col min="6894" max="6894" width="25.28515625" style="11" customWidth="1"/>
    <col min="6895" max="6895" width="18.28515625" style="11" customWidth="1"/>
    <col min="6896" max="6896" width="11.42578125" style="11"/>
    <col min="6897" max="6897" width="6.5703125" style="11" customWidth="1"/>
    <col min="6898" max="6898" width="4.7109375" style="11" customWidth="1"/>
    <col min="6899" max="6899" width="8.7109375" style="11" bestFit="1" customWidth="1"/>
    <col min="6900" max="6900" width="3" style="11" bestFit="1" customWidth="1"/>
    <col min="6901" max="6901" width="6.5703125" style="11" bestFit="1" customWidth="1"/>
    <col min="6902" max="6902" width="3" style="11" bestFit="1" customWidth="1"/>
    <col min="6903" max="6903" width="6.5703125" style="11" bestFit="1" customWidth="1"/>
    <col min="6904" max="6904" width="3" style="11" bestFit="1" customWidth="1"/>
    <col min="6905" max="6905" width="13" style="11" bestFit="1" customWidth="1"/>
    <col min="6906" max="6906" width="3" style="11" bestFit="1" customWidth="1"/>
    <col min="6907" max="6907" width="11.28515625" style="11" customWidth="1"/>
    <col min="6908" max="6908" width="3" style="11" customWidth="1"/>
    <col min="6909" max="6909" width="12.5703125" style="11" customWidth="1"/>
    <col min="6910" max="6910" width="16.42578125" style="11" customWidth="1"/>
    <col min="6911" max="7143" width="11.42578125" style="11"/>
    <col min="7144" max="7144" width="40.140625" style="11" customWidth="1"/>
    <col min="7145" max="7145" width="53.5703125" style="11" customWidth="1"/>
    <col min="7146" max="7146" width="39" style="11" customWidth="1"/>
    <col min="7147" max="7147" width="25.7109375" style="11" customWidth="1"/>
    <col min="7148" max="7148" width="15.7109375" style="11" customWidth="1"/>
    <col min="7149" max="7149" width="26.140625" style="11" customWidth="1"/>
    <col min="7150" max="7150" width="25.28515625" style="11" customWidth="1"/>
    <col min="7151" max="7151" width="18.28515625" style="11" customWidth="1"/>
    <col min="7152" max="7152" width="11.42578125" style="11"/>
    <col min="7153" max="7153" width="6.5703125" style="11" customWidth="1"/>
    <col min="7154" max="7154" width="4.7109375" style="11" customWidth="1"/>
    <col min="7155" max="7155" width="8.7109375" style="11" bestFit="1" customWidth="1"/>
    <col min="7156" max="7156" width="3" style="11" bestFit="1" customWidth="1"/>
    <col min="7157" max="7157" width="6.5703125" style="11" bestFit="1" customWidth="1"/>
    <col min="7158" max="7158" width="3" style="11" bestFit="1" customWidth="1"/>
    <col min="7159" max="7159" width="6.5703125" style="11" bestFit="1" customWidth="1"/>
    <col min="7160" max="7160" width="3" style="11" bestFit="1" customWidth="1"/>
    <col min="7161" max="7161" width="13" style="11" bestFit="1" customWidth="1"/>
    <col min="7162" max="7162" width="3" style="11" bestFit="1" customWidth="1"/>
    <col min="7163" max="7163" width="11.28515625" style="11" customWidth="1"/>
    <col min="7164" max="7164" width="3" style="11" customWidth="1"/>
    <col min="7165" max="7165" width="12.5703125" style="11" customWidth="1"/>
    <col min="7166" max="7166" width="16.42578125" style="11" customWidth="1"/>
    <col min="7167" max="7399" width="11.42578125" style="11"/>
    <col min="7400" max="7400" width="40.140625" style="11" customWidth="1"/>
    <col min="7401" max="7401" width="53.5703125" style="11" customWidth="1"/>
    <col min="7402" max="7402" width="39" style="11" customWidth="1"/>
    <col min="7403" max="7403" width="25.7109375" style="11" customWidth="1"/>
    <col min="7404" max="7404" width="15.7109375" style="11" customWidth="1"/>
    <col min="7405" max="7405" width="26.140625" style="11" customWidth="1"/>
    <col min="7406" max="7406" width="25.28515625" style="11" customWidth="1"/>
    <col min="7407" max="7407" width="18.28515625" style="11" customWidth="1"/>
    <col min="7408" max="7408" width="11.42578125" style="11"/>
    <col min="7409" max="7409" width="6.5703125" style="11" customWidth="1"/>
    <col min="7410" max="7410" width="4.7109375" style="11" customWidth="1"/>
    <col min="7411" max="7411" width="8.7109375" style="11" bestFit="1" customWidth="1"/>
    <col min="7412" max="7412" width="3" style="11" bestFit="1" customWidth="1"/>
    <col min="7413" max="7413" width="6.5703125" style="11" bestFit="1" customWidth="1"/>
    <col min="7414" max="7414" width="3" style="11" bestFit="1" customWidth="1"/>
    <col min="7415" max="7415" width="6.5703125" style="11" bestFit="1" customWidth="1"/>
    <col min="7416" max="7416" width="3" style="11" bestFit="1" customWidth="1"/>
    <col min="7417" max="7417" width="13" style="11" bestFit="1" customWidth="1"/>
    <col min="7418" max="7418" width="3" style="11" bestFit="1" customWidth="1"/>
    <col min="7419" max="7419" width="11.28515625" style="11" customWidth="1"/>
    <col min="7420" max="7420" width="3" style="11" customWidth="1"/>
    <col min="7421" max="7421" width="12.5703125" style="11" customWidth="1"/>
    <col min="7422" max="7422" width="16.42578125" style="11" customWidth="1"/>
    <col min="7423" max="7655" width="11.42578125" style="11"/>
    <col min="7656" max="7656" width="40.140625" style="11" customWidth="1"/>
    <col min="7657" max="7657" width="53.5703125" style="11" customWidth="1"/>
    <col min="7658" max="7658" width="39" style="11" customWidth="1"/>
    <col min="7659" max="7659" width="25.7109375" style="11" customWidth="1"/>
    <col min="7660" max="7660" width="15.7109375" style="11" customWidth="1"/>
    <col min="7661" max="7661" width="26.140625" style="11" customWidth="1"/>
    <col min="7662" max="7662" width="25.28515625" style="11" customWidth="1"/>
    <col min="7663" max="7663" width="18.28515625" style="11" customWidth="1"/>
    <col min="7664" max="7664" width="11.42578125" style="11"/>
    <col min="7665" max="7665" width="6.5703125" style="11" customWidth="1"/>
    <col min="7666" max="7666" width="4.7109375" style="11" customWidth="1"/>
    <col min="7667" max="7667" width="8.7109375" style="11" bestFit="1" customWidth="1"/>
    <col min="7668" max="7668" width="3" style="11" bestFit="1" customWidth="1"/>
    <col min="7669" max="7669" width="6.5703125" style="11" bestFit="1" customWidth="1"/>
    <col min="7670" max="7670" width="3" style="11" bestFit="1" customWidth="1"/>
    <col min="7671" max="7671" width="6.5703125" style="11" bestFit="1" customWidth="1"/>
    <col min="7672" max="7672" width="3" style="11" bestFit="1" customWidth="1"/>
    <col min="7673" max="7673" width="13" style="11" bestFit="1" customWidth="1"/>
    <col min="7674" max="7674" width="3" style="11" bestFit="1" customWidth="1"/>
    <col min="7675" max="7675" width="11.28515625" style="11" customWidth="1"/>
    <col min="7676" max="7676" width="3" style="11" customWidth="1"/>
    <col min="7677" max="7677" width="12.5703125" style="11" customWidth="1"/>
    <col min="7678" max="7678" width="16.42578125" style="11" customWidth="1"/>
    <col min="7679" max="7911" width="11.42578125" style="11"/>
    <col min="7912" max="7912" width="40.140625" style="11" customWidth="1"/>
    <col min="7913" max="7913" width="53.5703125" style="11" customWidth="1"/>
    <col min="7914" max="7914" width="39" style="11" customWidth="1"/>
    <col min="7915" max="7915" width="25.7109375" style="11" customWidth="1"/>
    <col min="7916" max="7916" width="15.7109375" style="11" customWidth="1"/>
    <col min="7917" max="7917" width="26.140625" style="11" customWidth="1"/>
    <col min="7918" max="7918" width="25.28515625" style="11" customWidth="1"/>
    <col min="7919" max="7919" width="18.28515625" style="11" customWidth="1"/>
    <col min="7920" max="7920" width="11.42578125" style="11"/>
    <col min="7921" max="7921" width="6.5703125" style="11" customWidth="1"/>
    <col min="7922" max="7922" width="4.7109375" style="11" customWidth="1"/>
    <col min="7923" max="7923" width="8.7109375" style="11" bestFit="1" customWidth="1"/>
    <col min="7924" max="7924" width="3" style="11" bestFit="1" customWidth="1"/>
    <col min="7925" max="7925" width="6.5703125" style="11" bestFit="1" customWidth="1"/>
    <col min="7926" max="7926" width="3" style="11" bestFit="1" customWidth="1"/>
    <col min="7927" max="7927" width="6.5703125" style="11" bestFit="1" customWidth="1"/>
    <col min="7928" max="7928" width="3" style="11" bestFit="1" customWidth="1"/>
    <col min="7929" max="7929" width="13" style="11" bestFit="1" customWidth="1"/>
    <col min="7930" max="7930" width="3" style="11" bestFit="1" customWidth="1"/>
    <col min="7931" max="7931" width="11.28515625" style="11" customWidth="1"/>
    <col min="7932" max="7932" width="3" style="11" customWidth="1"/>
    <col min="7933" max="7933" width="12.5703125" style="11" customWidth="1"/>
    <col min="7934" max="7934" width="16.42578125" style="11" customWidth="1"/>
    <col min="7935" max="8167" width="11.42578125" style="11"/>
    <col min="8168" max="8168" width="40.140625" style="11" customWidth="1"/>
    <col min="8169" max="8169" width="53.5703125" style="11" customWidth="1"/>
    <col min="8170" max="8170" width="39" style="11" customWidth="1"/>
    <col min="8171" max="8171" width="25.7109375" style="11" customWidth="1"/>
    <col min="8172" max="8172" width="15.7109375" style="11" customWidth="1"/>
    <col min="8173" max="8173" width="26.140625" style="11" customWidth="1"/>
    <col min="8174" max="8174" width="25.28515625" style="11" customWidth="1"/>
    <col min="8175" max="8175" width="18.28515625" style="11" customWidth="1"/>
    <col min="8176" max="8176" width="11.42578125" style="11"/>
    <col min="8177" max="8177" width="6.5703125" style="11" customWidth="1"/>
    <col min="8178" max="8178" width="4.7109375" style="11" customWidth="1"/>
    <col min="8179" max="8179" width="8.7109375" style="11" bestFit="1" customWidth="1"/>
    <col min="8180" max="8180" width="3" style="11" bestFit="1" customWidth="1"/>
    <col min="8181" max="8181" width="6.5703125" style="11" bestFit="1" customWidth="1"/>
    <col min="8182" max="8182" width="3" style="11" bestFit="1" customWidth="1"/>
    <col min="8183" max="8183" width="6.5703125" style="11" bestFit="1" customWidth="1"/>
    <col min="8184" max="8184" width="3" style="11" bestFit="1" customWidth="1"/>
    <col min="8185" max="8185" width="13" style="11" bestFit="1" customWidth="1"/>
    <col min="8186" max="8186" width="3" style="11" bestFit="1" customWidth="1"/>
    <col min="8187" max="8187" width="11.28515625" style="11" customWidth="1"/>
    <col min="8188" max="8188" width="3" style="11" customWidth="1"/>
    <col min="8189" max="8189" width="12.5703125" style="11" customWidth="1"/>
    <col min="8190" max="8190" width="16.42578125" style="11" customWidth="1"/>
    <col min="8191" max="8423" width="11.42578125" style="11"/>
    <col min="8424" max="8424" width="40.140625" style="11" customWidth="1"/>
    <col min="8425" max="8425" width="53.5703125" style="11" customWidth="1"/>
    <col min="8426" max="8426" width="39" style="11" customWidth="1"/>
    <col min="8427" max="8427" width="25.7109375" style="11" customWidth="1"/>
    <col min="8428" max="8428" width="15.7109375" style="11" customWidth="1"/>
    <col min="8429" max="8429" width="26.140625" style="11" customWidth="1"/>
    <col min="8430" max="8430" width="25.28515625" style="11" customWidth="1"/>
    <col min="8431" max="8431" width="18.28515625" style="11" customWidth="1"/>
    <col min="8432" max="8432" width="11.42578125" style="11"/>
    <col min="8433" max="8433" width="6.5703125" style="11" customWidth="1"/>
    <col min="8434" max="8434" width="4.7109375" style="11" customWidth="1"/>
    <col min="8435" max="8435" width="8.7109375" style="11" bestFit="1" customWidth="1"/>
    <col min="8436" max="8436" width="3" style="11" bestFit="1" customWidth="1"/>
    <col min="8437" max="8437" width="6.5703125" style="11" bestFit="1" customWidth="1"/>
    <col min="8438" max="8438" width="3" style="11" bestFit="1" customWidth="1"/>
    <col min="8439" max="8439" width="6.5703125" style="11" bestFit="1" customWidth="1"/>
    <col min="8440" max="8440" width="3" style="11" bestFit="1" customWidth="1"/>
    <col min="8441" max="8441" width="13" style="11" bestFit="1" customWidth="1"/>
    <col min="8442" max="8442" width="3" style="11" bestFit="1" customWidth="1"/>
    <col min="8443" max="8443" width="11.28515625" style="11" customWidth="1"/>
    <col min="8444" max="8444" width="3" style="11" customWidth="1"/>
    <col min="8445" max="8445" width="12.5703125" style="11" customWidth="1"/>
    <col min="8446" max="8446" width="16.42578125" style="11" customWidth="1"/>
    <col min="8447" max="8679" width="11.42578125" style="11"/>
    <col min="8680" max="8680" width="40.140625" style="11" customWidth="1"/>
    <col min="8681" max="8681" width="53.5703125" style="11" customWidth="1"/>
    <col min="8682" max="8682" width="39" style="11" customWidth="1"/>
    <col min="8683" max="8683" width="25.7109375" style="11" customWidth="1"/>
    <col min="8684" max="8684" width="15.7109375" style="11" customWidth="1"/>
    <col min="8685" max="8685" width="26.140625" style="11" customWidth="1"/>
    <col min="8686" max="8686" width="25.28515625" style="11" customWidth="1"/>
    <col min="8687" max="8687" width="18.28515625" style="11" customWidth="1"/>
    <col min="8688" max="8688" width="11.42578125" style="11"/>
    <col min="8689" max="8689" width="6.5703125" style="11" customWidth="1"/>
    <col min="8690" max="8690" width="4.7109375" style="11" customWidth="1"/>
    <col min="8691" max="8691" width="8.7109375" style="11" bestFit="1" customWidth="1"/>
    <col min="8692" max="8692" width="3" style="11" bestFit="1" customWidth="1"/>
    <col min="8693" max="8693" width="6.5703125" style="11" bestFit="1" customWidth="1"/>
    <col min="8694" max="8694" width="3" style="11" bestFit="1" customWidth="1"/>
    <col min="8695" max="8695" width="6.5703125" style="11" bestFit="1" customWidth="1"/>
    <col min="8696" max="8696" width="3" style="11" bestFit="1" customWidth="1"/>
    <col min="8697" max="8697" width="13" style="11" bestFit="1" customWidth="1"/>
    <col min="8698" max="8698" width="3" style="11" bestFit="1" customWidth="1"/>
    <col min="8699" max="8699" width="11.28515625" style="11" customWidth="1"/>
    <col min="8700" max="8700" width="3" style="11" customWidth="1"/>
    <col min="8701" max="8701" width="12.5703125" style="11" customWidth="1"/>
    <col min="8702" max="8702" width="16.42578125" style="11" customWidth="1"/>
    <col min="8703" max="8935" width="11.42578125" style="11"/>
    <col min="8936" max="8936" width="40.140625" style="11" customWidth="1"/>
    <col min="8937" max="8937" width="53.5703125" style="11" customWidth="1"/>
    <col min="8938" max="8938" width="39" style="11" customWidth="1"/>
    <col min="8939" max="8939" width="25.7109375" style="11" customWidth="1"/>
    <col min="8940" max="8940" width="15.7109375" style="11" customWidth="1"/>
    <col min="8941" max="8941" width="26.140625" style="11" customWidth="1"/>
    <col min="8942" max="8942" width="25.28515625" style="11" customWidth="1"/>
    <col min="8943" max="8943" width="18.28515625" style="11" customWidth="1"/>
    <col min="8944" max="8944" width="11.42578125" style="11"/>
    <col min="8945" max="8945" width="6.5703125" style="11" customWidth="1"/>
    <col min="8946" max="8946" width="4.7109375" style="11" customWidth="1"/>
    <col min="8947" max="8947" width="8.7109375" style="11" bestFit="1" customWidth="1"/>
    <col min="8948" max="8948" width="3" style="11" bestFit="1" customWidth="1"/>
    <col min="8949" max="8949" width="6.5703125" style="11" bestFit="1" customWidth="1"/>
    <col min="8950" max="8950" width="3" style="11" bestFit="1" customWidth="1"/>
    <col min="8951" max="8951" width="6.5703125" style="11" bestFit="1" customWidth="1"/>
    <col min="8952" max="8952" width="3" style="11" bestFit="1" customWidth="1"/>
    <col min="8953" max="8953" width="13" style="11" bestFit="1" customWidth="1"/>
    <col min="8954" max="8954" width="3" style="11" bestFit="1" customWidth="1"/>
    <col min="8955" max="8955" width="11.28515625" style="11" customWidth="1"/>
    <col min="8956" max="8956" width="3" style="11" customWidth="1"/>
    <col min="8957" max="8957" width="12.5703125" style="11" customWidth="1"/>
    <col min="8958" max="8958" width="16.42578125" style="11" customWidth="1"/>
    <col min="8959" max="9191" width="11.42578125" style="11"/>
    <col min="9192" max="9192" width="40.140625" style="11" customWidth="1"/>
    <col min="9193" max="9193" width="53.5703125" style="11" customWidth="1"/>
    <col min="9194" max="9194" width="39" style="11" customWidth="1"/>
    <col min="9195" max="9195" width="25.7109375" style="11" customWidth="1"/>
    <col min="9196" max="9196" width="15.7109375" style="11" customWidth="1"/>
    <col min="9197" max="9197" width="26.140625" style="11" customWidth="1"/>
    <col min="9198" max="9198" width="25.28515625" style="11" customWidth="1"/>
    <col min="9199" max="9199" width="18.28515625" style="11" customWidth="1"/>
    <col min="9200" max="9200" width="11.42578125" style="11"/>
    <col min="9201" max="9201" width="6.5703125" style="11" customWidth="1"/>
    <col min="9202" max="9202" width="4.7109375" style="11" customWidth="1"/>
    <col min="9203" max="9203" width="8.7109375" style="11" bestFit="1" customWidth="1"/>
    <col min="9204" max="9204" width="3" style="11" bestFit="1" customWidth="1"/>
    <col min="9205" max="9205" width="6.5703125" style="11" bestFit="1" customWidth="1"/>
    <col min="9206" max="9206" width="3" style="11" bestFit="1" customWidth="1"/>
    <col min="9207" max="9207" width="6.5703125" style="11" bestFit="1" customWidth="1"/>
    <col min="9208" max="9208" width="3" style="11" bestFit="1" customWidth="1"/>
    <col min="9209" max="9209" width="13" style="11" bestFit="1" customWidth="1"/>
    <col min="9210" max="9210" width="3" style="11" bestFit="1" customWidth="1"/>
    <col min="9211" max="9211" width="11.28515625" style="11" customWidth="1"/>
    <col min="9212" max="9212" width="3" style="11" customWidth="1"/>
    <col min="9213" max="9213" width="12.5703125" style="11" customWidth="1"/>
    <col min="9214" max="9214" width="16.42578125" style="11" customWidth="1"/>
    <col min="9215" max="9447" width="11.42578125" style="11"/>
    <col min="9448" max="9448" width="40.140625" style="11" customWidth="1"/>
    <col min="9449" max="9449" width="53.5703125" style="11" customWidth="1"/>
    <col min="9450" max="9450" width="39" style="11" customWidth="1"/>
    <col min="9451" max="9451" width="25.7109375" style="11" customWidth="1"/>
    <col min="9452" max="9452" width="15.7109375" style="11" customWidth="1"/>
    <col min="9453" max="9453" width="26.140625" style="11" customWidth="1"/>
    <col min="9454" max="9454" width="25.28515625" style="11" customWidth="1"/>
    <col min="9455" max="9455" width="18.28515625" style="11" customWidth="1"/>
    <col min="9456" max="9456" width="11.42578125" style="11"/>
    <col min="9457" max="9457" width="6.5703125" style="11" customWidth="1"/>
    <col min="9458" max="9458" width="4.7109375" style="11" customWidth="1"/>
    <col min="9459" max="9459" width="8.7109375" style="11" bestFit="1" customWidth="1"/>
    <col min="9460" max="9460" width="3" style="11" bestFit="1" customWidth="1"/>
    <col min="9461" max="9461" width="6.5703125" style="11" bestFit="1" customWidth="1"/>
    <col min="9462" max="9462" width="3" style="11" bestFit="1" customWidth="1"/>
    <col min="9463" max="9463" width="6.5703125" style="11" bestFit="1" customWidth="1"/>
    <col min="9464" max="9464" width="3" style="11" bestFit="1" customWidth="1"/>
    <col min="9465" max="9465" width="13" style="11" bestFit="1" customWidth="1"/>
    <col min="9466" max="9466" width="3" style="11" bestFit="1" customWidth="1"/>
    <col min="9467" max="9467" width="11.28515625" style="11" customWidth="1"/>
    <col min="9468" max="9468" width="3" style="11" customWidth="1"/>
    <col min="9469" max="9469" width="12.5703125" style="11" customWidth="1"/>
    <col min="9470" max="9470" width="16.42578125" style="11" customWidth="1"/>
    <col min="9471" max="9703" width="11.42578125" style="11"/>
    <col min="9704" max="9704" width="40.140625" style="11" customWidth="1"/>
    <col min="9705" max="9705" width="53.5703125" style="11" customWidth="1"/>
    <col min="9706" max="9706" width="39" style="11" customWidth="1"/>
    <col min="9707" max="9707" width="25.7109375" style="11" customWidth="1"/>
    <col min="9708" max="9708" width="15.7109375" style="11" customWidth="1"/>
    <col min="9709" max="9709" width="26.140625" style="11" customWidth="1"/>
    <col min="9710" max="9710" width="25.28515625" style="11" customWidth="1"/>
    <col min="9711" max="9711" width="18.28515625" style="11" customWidth="1"/>
    <col min="9712" max="9712" width="11.42578125" style="11"/>
    <col min="9713" max="9713" width="6.5703125" style="11" customWidth="1"/>
    <col min="9714" max="9714" width="4.7109375" style="11" customWidth="1"/>
    <col min="9715" max="9715" width="8.7109375" style="11" bestFit="1" customWidth="1"/>
    <col min="9716" max="9716" width="3" style="11" bestFit="1" customWidth="1"/>
    <col min="9717" max="9717" width="6.5703125" style="11" bestFit="1" customWidth="1"/>
    <col min="9718" max="9718" width="3" style="11" bestFit="1" customWidth="1"/>
    <col min="9719" max="9719" width="6.5703125" style="11" bestFit="1" customWidth="1"/>
    <col min="9720" max="9720" width="3" style="11" bestFit="1" customWidth="1"/>
    <col min="9721" max="9721" width="13" style="11" bestFit="1" customWidth="1"/>
    <col min="9722" max="9722" width="3" style="11" bestFit="1" customWidth="1"/>
    <col min="9723" max="9723" width="11.28515625" style="11" customWidth="1"/>
    <col min="9724" max="9724" width="3" style="11" customWidth="1"/>
    <col min="9725" max="9725" width="12.5703125" style="11" customWidth="1"/>
    <col min="9726" max="9726" width="16.42578125" style="11" customWidth="1"/>
    <col min="9727" max="9959" width="11.42578125" style="11"/>
    <col min="9960" max="9960" width="40.140625" style="11" customWidth="1"/>
    <col min="9961" max="9961" width="53.5703125" style="11" customWidth="1"/>
    <col min="9962" max="9962" width="39" style="11" customWidth="1"/>
    <col min="9963" max="9963" width="25.7109375" style="11" customWidth="1"/>
    <col min="9964" max="9964" width="15.7109375" style="11" customWidth="1"/>
    <col min="9965" max="9965" width="26.140625" style="11" customWidth="1"/>
    <col min="9966" max="9966" width="25.28515625" style="11" customWidth="1"/>
    <col min="9967" max="9967" width="18.28515625" style="11" customWidth="1"/>
    <col min="9968" max="9968" width="11.42578125" style="11"/>
    <col min="9969" max="9969" width="6.5703125" style="11" customWidth="1"/>
    <col min="9970" max="9970" width="4.7109375" style="11" customWidth="1"/>
    <col min="9971" max="9971" width="8.7109375" style="11" bestFit="1" customWidth="1"/>
    <col min="9972" max="9972" width="3" style="11" bestFit="1" customWidth="1"/>
    <col min="9973" max="9973" width="6.5703125" style="11" bestFit="1" customWidth="1"/>
    <col min="9974" max="9974" width="3" style="11" bestFit="1" customWidth="1"/>
    <col min="9975" max="9975" width="6.5703125" style="11" bestFit="1" customWidth="1"/>
    <col min="9976" max="9976" width="3" style="11" bestFit="1" customWidth="1"/>
    <col min="9977" max="9977" width="13" style="11" bestFit="1" customWidth="1"/>
    <col min="9978" max="9978" width="3" style="11" bestFit="1" customWidth="1"/>
    <col min="9979" max="9979" width="11.28515625" style="11" customWidth="1"/>
    <col min="9980" max="9980" width="3" style="11" customWidth="1"/>
    <col min="9981" max="9981" width="12.5703125" style="11" customWidth="1"/>
    <col min="9982" max="9982" width="16.42578125" style="11" customWidth="1"/>
    <col min="9983" max="10215" width="11.42578125" style="11"/>
    <col min="10216" max="10216" width="40.140625" style="11" customWidth="1"/>
    <col min="10217" max="10217" width="53.5703125" style="11" customWidth="1"/>
    <col min="10218" max="10218" width="39" style="11" customWidth="1"/>
    <col min="10219" max="10219" width="25.7109375" style="11" customWidth="1"/>
    <col min="10220" max="10220" width="15.7109375" style="11" customWidth="1"/>
    <col min="10221" max="10221" width="26.140625" style="11" customWidth="1"/>
    <col min="10222" max="10222" width="25.28515625" style="11" customWidth="1"/>
    <col min="10223" max="10223" width="18.28515625" style="11" customWidth="1"/>
    <col min="10224" max="10224" width="11.42578125" style="11"/>
    <col min="10225" max="10225" width="6.5703125" style="11" customWidth="1"/>
    <col min="10226" max="10226" width="4.7109375" style="11" customWidth="1"/>
    <col min="10227" max="10227" width="8.7109375" style="11" bestFit="1" customWidth="1"/>
    <col min="10228" max="10228" width="3" style="11" bestFit="1" customWidth="1"/>
    <col min="10229" max="10229" width="6.5703125" style="11" bestFit="1" customWidth="1"/>
    <col min="10230" max="10230" width="3" style="11" bestFit="1" customWidth="1"/>
    <col min="10231" max="10231" width="6.5703125" style="11" bestFit="1" customWidth="1"/>
    <col min="10232" max="10232" width="3" style="11" bestFit="1" customWidth="1"/>
    <col min="10233" max="10233" width="13" style="11" bestFit="1" customWidth="1"/>
    <col min="10234" max="10234" width="3" style="11" bestFit="1" customWidth="1"/>
    <col min="10235" max="10235" width="11.28515625" style="11" customWidth="1"/>
    <col min="10236" max="10236" width="3" style="11" customWidth="1"/>
    <col min="10237" max="10237" width="12.5703125" style="11" customWidth="1"/>
    <col min="10238" max="10238" width="16.42578125" style="11" customWidth="1"/>
    <col min="10239" max="10471" width="11.42578125" style="11"/>
    <col min="10472" max="10472" width="40.140625" style="11" customWidth="1"/>
    <col min="10473" max="10473" width="53.5703125" style="11" customWidth="1"/>
    <col min="10474" max="10474" width="39" style="11" customWidth="1"/>
    <col min="10475" max="10475" width="25.7109375" style="11" customWidth="1"/>
    <col min="10476" max="10476" width="15.7109375" style="11" customWidth="1"/>
    <col min="10477" max="10477" width="26.140625" style="11" customWidth="1"/>
    <col min="10478" max="10478" width="25.28515625" style="11" customWidth="1"/>
    <col min="10479" max="10479" width="18.28515625" style="11" customWidth="1"/>
    <col min="10480" max="10480" width="11.42578125" style="11"/>
    <col min="10481" max="10481" width="6.5703125" style="11" customWidth="1"/>
    <col min="10482" max="10482" width="4.7109375" style="11" customWidth="1"/>
    <col min="10483" max="10483" width="8.7109375" style="11" bestFit="1" customWidth="1"/>
    <col min="10484" max="10484" width="3" style="11" bestFit="1" customWidth="1"/>
    <col min="10485" max="10485" width="6.5703125" style="11" bestFit="1" customWidth="1"/>
    <col min="10486" max="10486" width="3" style="11" bestFit="1" customWidth="1"/>
    <col min="10487" max="10487" width="6.5703125" style="11" bestFit="1" customWidth="1"/>
    <col min="10488" max="10488" width="3" style="11" bestFit="1" customWidth="1"/>
    <col min="10489" max="10489" width="13" style="11" bestFit="1" customWidth="1"/>
    <col min="10490" max="10490" width="3" style="11" bestFit="1" customWidth="1"/>
    <col min="10491" max="10491" width="11.28515625" style="11" customWidth="1"/>
    <col min="10492" max="10492" width="3" style="11" customWidth="1"/>
    <col min="10493" max="10493" width="12.5703125" style="11" customWidth="1"/>
    <col min="10494" max="10494" width="16.42578125" style="11" customWidth="1"/>
    <col min="10495" max="10727" width="11.42578125" style="11"/>
    <col min="10728" max="10728" width="40.140625" style="11" customWidth="1"/>
    <col min="10729" max="10729" width="53.5703125" style="11" customWidth="1"/>
    <col min="10730" max="10730" width="39" style="11" customWidth="1"/>
    <col min="10731" max="10731" width="25.7109375" style="11" customWidth="1"/>
    <col min="10732" max="10732" width="15.7109375" style="11" customWidth="1"/>
    <col min="10733" max="10733" width="26.140625" style="11" customWidth="1"/>
    <col min="10734" max="10734" width="25.28515625" style="11" customWidth="1"/>
    <col min="10735" max="10735" width="18.28515625" style="11" customWidth="1"/>
    <col min="10736" max="10736" width="11.42578125" style="11"/>
    <col min="10737" max="10737" width="6.5703125" style="11" customWidth="1"/>
    <col min="10738" max="10738" width="4.7109375" style="11" customWidth="1"/>
    <col min="10739" max="10739" width="8.7109375" style="11" bestFit="1" customWidth="1"/>
    <col min="10740" max="10740" width="3" style="11" bestFit="1" customWidth="1"/>
    <col min="10741" max="10741" width="6.5703125" style="11" bestFit="1" customWidth="1"/>
    <col min="10742" max="10742" width="3" style="11" bestFit="1" customWidth="1"/>
    <col min="10743" max="10743" width="6.5703125" style="11" bestFit="1" customWidth="1"/>
    <col min="10744" max="10744" width="3" style="11" bestFit="1" customWidth="1"/>
    <col min="10745" max="10745" width="13" style="11" bestFit="1" customWidth="1"/>
    <col min="10746" max="10746" width="3" style="11" bestFit="1" customWidth="1"/>
    <col min="10747" max="10747" width="11.28515625" style="11" customWidth="1"/>
    <col min="10748" max="10748" width="3" style="11" customWidth="1"/>
    <col min="10749" max="10749" width="12.5703125" style="11" customWidth="1"/>
    <col min="10750" max="10750" width="16.42578125" style="11" customWidth="1"/>
    <col min="10751" max="10983" width="11.42578125" style="11"/>
    <col min="10984" max="10984" width="40.140625" style="11" customWidth="1"/>
    <col min="10985" max="10985" width="53.5703125" style="11" customWidth="1"/>
    <col min="10986" max="10986" width="39" style="11" customWidth="1"/>
    <col min="10987" max="10987" width="25.7109375" style="11" customWidth="1"/>
    <col min="10988" max="10988" width="15.7109375" style="11" customWidth="1"/>
    <col min="10989" max="10989" width="26.140625" style="11" customWidth="1"/>
    <col min="10990" max="10990" width="25.28515625" style="11" customWidth="1"/>
    <col min="10991" max="10991" width="18.28515625" style="11" customWidth="1"/>
    <col min="10992" max="10992" width="11.42578125" style="11"/>
    <col min="10993" max="10993" width="6.5703125" style="11" customWidth="1"/>
    <col min="10994" max="10994" width="4.7109375" style="11" customWidth="1"/>
    <col min="10995" max="10995" width="8.7109375" style="11" bestFit="1" customWidth="1"/>
    <col min="10996" max="10996" width="3" style="11" bestFit="1" customWidth="1"/>
    <col min="10997" max="10997" width="6.5703125" style="11" bestFit="1" customWidth="1"/>
    <col min="10998" max="10998" width="3" style="11" bestFit="1" customWidth="1"/>
    <col min="10999" max="10999" width="6.5703125" style="11" bestFit="1" customWidth="1"/>
    <col min="11000" max="11000" width="3" style="11" bestFit="1" customWidth="1"/>
    <col min="11001" max="11001" width="13" style="11" bestFit="1" customWidth="1"/>
    <col min="11002" max="11002" width="3" style="11" bestFit="1" customWidth="1"/>
    <col min="11003" max="11003" width="11.28515625" style="11" customWidth="1"/>
    <col min="11004" max="11004" width="3" style="11" customWidth="1"/>
    <col min="11005" max="11005" width="12.5703125" style="11" customWidth="1"/>
    <col min="11006" max="11006" width="16.42578125" style="11" customWidth="1"/>
    <col min="11007" max="11239" width="11.42578125" style="11"/>
    <col min="11240" max="11240" width="40.140625" style="11" customWidth="1"/>
    <col min="11241" max="11241" width="53.5703125" style="11" customWidth="1"/>
    <col min="11242" max="11242" width="39" style="11" customWidth="1"/>
    <col min="11243" max="11243" width="25.7109375" style="11" customWidth="1"/>
    <col min="11244" max="11244" width="15.7109375" style="11" customWidth="1"/>
    <col min="11245" max="11245" width="26.140625" style="11" customWidth="1"/>
    <col min="11246" max="11246" width="25.28515625" style="11" customWidth="1"/>
    <col min="11247" max="11247" width="18.28515625" style="11" customWidth="1"/>
    <col min="11248" max="11248" width="11.42578125" style="11"/>
    <col min="11249" max="11249" width="6.5703125" style="11" customWidth="1"/>
    <col min="11250" max="11250" width="4.7109375" style="11" customWidth="1"/>
    <col min="11251" max="11251" width="8.7109375" style="11" bestFit="1" customWidth="1"/>
    <col min="11252" max="11252" width="3" style="11" bestFit="1" customWidth="1"/>
    <col min="11253" max="11253" width="6.5703125" style="11" bestFit="1" customWidth="1"/>
    <col min="11254" max="11254" width="3" style="11" bestFit="1" customWidth="1"/>
    <col min="11255" max="11255" width="6.5703125" style="11" bestFit="1" customWidth="1"/>
    <col min="11256" max="11256" width="3" style="11" bestFit="1" customWidth="1"/>
    <col min="11257" max="11257" width="13" style="11" bestFit="1" customWidth="1"/>
    <col min="11258" max="11258" width="3" style="11" bestFit="1" customWidth="1"/>
    <col min="11259" max="11259" width="11.28515625" style="11" customWidth="1"/>
    <col min="11260" max="11260" width="3" style="11" customWidth="1"/>
    <col min="11261" max="11261" width="12.5703125" style="11" customWidth="1"/>
    <col min="11262" max="11262" width="16.42578125" style="11" customWidth="1"/>
    <col min="11263" max="11495" width="11.42578125" style="11"/>
    <col min="11496" max="11496" width="40.140625" style="11" customWidth="1"/>
    <col min="11497" max="11497" width="53.5703125" style="11" customWidth="1"/>
    <col min="11498" max="11498" width="39" style="11" customWidth="1"/>
    <col min="11499" max="11499" width="25.7109375" style="11" customWidth="1"/>
    <col min="11500" max="11500" width="15.7109375" style="11" customWidth="1"/>
    <col min="11501" max="11501" width="26.140625" style="11" customWidth="1"/>
    <col min="11502" max="11502" width="25.28515625" style="11" customWidth="1"/>
    <col min="11503" max="11503" width="18.28515625" style="11" customWidth="1"/>
    <col min="11504" max="11504" width="11.42578125" style="11"/>
    <col min="11505" max="11505" width="6.5703125" style="11" customWidth="1"/>
    <col min="11506" max="11506" width="4.7109375" style="11" customWidth="1"/>
    <col min="11507" max="11507" width="8.7109375" style="11" bestFit="1" customWidth="1"/>
    <col min="11508" max="11508" width="3" style="11" bestFit="1" customWidth="1"/>
    <col min="11509" max="11509" width="6.5703125" style="11" bestFit="1" customWidth="1"/>
    <col min="11510" max="11510" width="3" style="11" bestFit="1" customWidth="1"/>
    <col min="11511" max="11511" width="6.5703125" style="11" bestFit="1" customWidth="1"/>
    <col min="11512" max="11512" width="3" style="11" bestFit="1" customWidth="1"/>
    <col min="11513" max="11513" width="13" style="11" bestFit="1" customWidth="1"/>
    <col min="11514" max="11514" width="3" style="11" bestFit="1" customWidth="1"/>
    <col min="11515" max="11515" width="11.28515625" style="11" customWidth="1"/>
    <col min="11516" max="11516" width="3" style="11" customWidth="1"/>
    <col min="11517" max="11517" width="12.5703125" style="11" customWidth="1"/>
    <col min="11518" max="11518" width="16.42578125" style="11" customWidth="1"/>
    <col min="11519" max="11751" width="11.42578125" style="11"/>
    <col min="11752" max="11752" width="40.140625" style="11" customWidth="1"/>
    <col min="11753" max="11753" width="53.5703125" style="11" customWidth="1"/>
    <col min="11754" max="11754" width="39" style="11" customWidth="1"/>
    <col min="11755" max="11755" width="25.7109375" style="11" customWidth="1"/>
    <col min="11756" max="11756" width="15.7109375" style="11" customWidth="1"/>
    <col min="11757" max="11757" width="26.140625" style="11" customWidth="1"/>
    <col min="11758" max="11758" width="25.28515625" style="11" customWidth="1"/>
    <col min="11759" max="11759" width="18.28515625" style="11" customWidth="1"/>
    <col min="11760" max="11760" width="11.42578125" style="11"/>
    <col min="11761" max="11761" width="6.5703125" style="11" customWidth="1"/>
    <col min="11762" max="11762" width="4.7109375" style="11" customWidth="1"/>
    <col min="11763" max="11763" width="8.7109375" style="11" bestFit="1" customWidth="1"/>
    <col min="11764" max="11764" width="3" style="11" bestFit="1" customWidth="1"/>
    <col min="11765" max="11765" width="6.5703125" style="11" bestFit="1" customWidth="1"/>
    <col min="11766" max="11766" width="3" style="11" bestFit="1" customWidth="1"/>
    <col min="11767" max="11767" width="6.5703125" style="11" bestFit="1" customWidth="1"/>
    <col min="11768" max="11768" width="3" style="11" bestFit="1" customWidth="1"/>
    <col min="11769" max="11769" width="13" style="11" bestFit="1" customWidth="1"/>
    <col min="11770" max="11770" width="3" style="11" bestFit="1" customWidth="1"/>
    <col min="11771" max="11771" width="11.28515625" style="11" customWidth="1"/>
    <col min="11772" max="11772" width="3" style="11" customWidth="1"/>
    <col min="11773" max="11773" width="12.5703125" style="11" customWidth="1"/>
    <col min="11774" max="11774" width="16.42578125" style="11" customWidth="1"/>
    <col min="11775" max="12007" width="11.42578125" style="11"/>
    <col min="12008" max="12008" width="40.140625" style="11" customWidth="1"/>
    <col min="12009" max="12009" width="53.5703125" style="11" customWidth="1"/>
    <col min="12010" max="12010" width="39" style="11" customWidth="1"/>
    <col min="12011" max="12011" width="25.7109375" style="11" customWidth="1"/>
    <col min="12012" max="12012" width="15.7109375" style="11" customWidth="1"/>
    <col min="12013" max="12013" width="26.140625" style="11" customWidth="1"/>
    <col min="12014" max="12014" width="25.28515625" style="11" customWidth="1"/>
    <col min="12015" max="12015" width="18.28515625" style="11" customWidth="1"/>
    <col min="12016" max="12016" width="11.42578125" style="11"/>
    <col min="12017" max="12017" width="6.5703125" style="11" customWidth="1"/>
    <col min="12018" max="12018" width="4.7109375" style="11" customWidth="1"/>
    <col min="12019" max="12019" width="8.7109375" style="11" bestFit="1" customWidth="1"/>
    <col min="12020" max="12020" width="3" style="11" bestFit="1" customWidth="1"/>
    <col min="12021" max="12021" width="6.5703125" style="11" bestFit="1" customWidth="1"/>
    <col min="12022" max="12022" width="3" style="11" bestFit="1" customWidth="1"/>
    <col min="12023" max="12023" width="6.5703125" style="11" bestFit="1" customWidth="1"/>
    <col min="12024" max="12024" width="3" style="11" bestFit="1" customWidth="1"/>
    <col min="12025" max="12025" width="13" style="11" bestFit="1" customWidth="1"/>
    <col min="12026" max="12026" width="3" style="11" bestFit="1" customWidth="1"/>
    <col min="12027" max="12027" width="11.28515625" style="11" customWidth="1"/>
    <col min="12028" max="12028" width="3" style="11" customWidth="1"/>
    <col min="12029" max="12029" width="12.5703125" style="11" customWidth="1"/>
    <col min="12030" max="12030" width="16.42578125" style="11" customWidth="1"/>
    <col min="12031" max="12263" width="11.42578125" style="11"/>
    <col min="12264" max="12264" width="40.140625" style="11" customWidth="1"/>
    <col min="12265" max="12265" width="53.5703125" style="11" customWidth="1"/>
    <col min="12266" max="12266" width="39" style="11" customWidth="1"/>
    <col min="12267" max="12267" width="25.7109375" style="11" customWidth="1"/>
    <col min="12268" max="12268" width="15.7109375" style="11" customWidth="1"/>
    <col min="12269" max="12269" width="26.140625" style="11" customWidth="1"/>
    <col min="12270" max="12270" width="25.28515625" style="11" customWidth="1"/>
    <col min="12271" max="12271" width="18.28515625" style="11" customWidth="1"/>
    <col min="12272" max="12272" width="11.42578125" style="11"/>
    <col min="12273" max="12273" width="6.5703125" style="11" customWidth="1"/>
    <col min="12274" max="12274" width="4.7109375" style="11" customWidth="1"/>
    <col min="12275" max="12275" width="8.7109375" style="11" bestFit="1" customWidth="1"/>
    <col min="12276" max="12276" width="3" style="11" bestFit="1" customWidth="1"/>
    <col min="12277" max="12277" width="6.5703125" style="11" bestFit="1" customWidth="1"/>
    <col min="12278" max="12278" width="3" style="11" bestFit="1" customWidth="1"/>
    <col min="12279" max="12279" width="6.5703125" style="11" bestFit="1" customWidth="1"/>
    <col min="12280" max="12280" width="3" style="11" bestFit="1" customWidth="1"/>
    <col min="12281" max="12281" width="13" style="11" bestFit="1" customWidth="1"/>
    <col min="12282" max="12282" width="3" style="11" bestFit="1" customWidth="1"/>
    <col min="12283" max="12283" width="11.28515625" style="11" customWidth="1"/>
    <col min="12284" max="12284" width="3" style="11" customWidth="1"/>
    <col min="12285" max="12285" width="12.5703125" style="11" customWidth="1"/>
    <col min="12286" max="12286" width="16.42578125" style="11" customWidth="1"/>
    <col min="12287" max="12519" width="11.42578125" style="11"/>
    <col min="12520" max="12520" width="40.140625" style="11" customWidth="1"/>
    <col min="12521" max="12521" width="53.5703125" style="11" customWidth="1"/>
    <col min="12522" max="12522" width="39" style="11" customWidth="1"/>
    <col min="12523" max="12523" width="25.7109375" style="11" customWidth="1"/>
    <col min="12524" max="12524" width="15.7109375" style="11" customWidth="1"/>
    <col min="12525" max="12525" width="26.140625" style="11" customWidth="1"/>
    <col min="12526" max="12526" width="25.28515625" style="11" customWidth="1"/>
    <col min="12527" max="12527" width="18.28515625" style="11" customWidth="1"/>
    <col min="12528" max="12528" width="11.42578125" style="11"/>
    <col min="12529" max="12529" width="6.5703125" style="11" customWidth="1"/>
    <col min="12530" max="12530" width="4.7109375" style="11" customWidth="1"/>
    <col min="12531" max="12531" width="8.7109375" style="11" bestFit="1" customWidth="1"/>
    <col min="12532" max="12532" width="3" style="11" bestFit="1" customWidth="1"/>
    <col min="12533" max="12533" width="6.5703125" style="11" bestFit="1" customWidth="1"/>
    <col min="12534" max="12534" width="3" style="11" bestFit="1" customWidth="1"/>
    <col min="12535" max="12535" width="6.5703125" style="11" bestFit="1" customWidth="1"/>
    <col min="12536" max="12536" width="3" style="11" bestFit="1" customWidth="1"/>
    <col min="12537" max="12537" width="13" style="11" bestFit="1" customWidth="1"/>
    <col min="12538" max="12538" width="3" style="11" bestFit="1" customWidth="1"/>
    <col min="12539" max="12539" width="11.28515625" style="11" customWidth="1"/>
    <col min="12540" max="12540" width="3" style="11" customWidth="1"/>
    <col min="12541" max="12541" width="12.5703125" style="11" customWidth="1"/>
    <col min="12542" max="12542" width="16.42578125" style="11" customWidth="1"/>
    <col min="12543" max="12775" width="11.42578125" style="11"/>
    <col min="12776" max="12776" width="40.140625" style="11" customWidth="1"/>
    <col min="12777" max="12777" width="53.5703125" style="11" customWidth="1"/>
    <col min="12778" max="12778" width="39" style="11" customWidth="1"/>
    <col min="12779" max="12779" width="25.7109375" style="11" customWidth="1"/>
    <col min="12780" max="12780" width="15.7109375" style="11" customWidth="1"/>
    <col min="12781" max="12781" width="26.140625" style="11" customWidth="1"/>
    <col min="12782" max="12782" width="25.28515625" style="11" customWidth="1"/>
    <col min="12783" max="12783" width="18.28515625" style="11" customWidth="1"/>
    <col min="12784" max="12784" width="11.42578125" style="11"/>
    <col min="12785" max="12785" width="6.5703125" style="11" customWidth="1"/>
    <col min="12786" max="12786" width="4.7109375" style="11" customWidth="1"/>
    <col min="12787" max="12787" width="8.7109375" style="11" bestFit="1" customWidth="1"/>
    <col min="12788" max="12788" width="3" style="11" bestFit="1" customWidth="1"/>
    <col min="12789" max="12789" width="6.5703125" style="11" bestFit="1" customWidth="1"/>
    <col min="12790" max="12790" width="3" style="11" bestFit="1" customWidth="1"/>
    <col min="12791" max="12791" width="6.5703125" style="11" bestFit="1" customWidth="1"/>
    <col min="12792" max="12792" width="3" style="11" bestFit="1" customWidth="1"/>
    <col min="12793" max="12793" width="13" style="11" bestFit="1" customWidth="1"/>
    <col min="12794" max="12794" width="3" style="11" bestFit="1" customWidth="1"/>
    <col min="12795" max="12795" width="11.28515625" style="11" customWidth="1"/>
    <col min="12796" max="12796" width="3" style="11" customWidth="1"/>
    <col min="12797" max="12797" width="12.5703125" style="11" customWidth="1"/>
    <col min="12798" max="12798" width="16.42578125" style="11" customWidth="1"/>
    <col min="12799" max="13031" width="11.42578125" style="11"/>
    <col min="13032" max="13032" width="40.140625" style="11" customWidth="1"/>
    <col min="13033" max="13033" width="53.5703125" style="11" customWidth="1"/>
    <col min="13034" max="13034" width="39" style="11" customWidth="1"/>
    <col min="13035" max="13035" width="25.7109375" style="11" customWidth="1"/>
    <col min="13036" max="13036" width="15.7109375" style="11" customWidth="1"/>
    <col min="13037" max="13037" width="26.140625" style="11" customWidth="1"/>
    <col min="13038" max="13038" width="25.28515625" style="11" customWidth="1"/>
    <col min="13039" max="13039" width="18.28515625" style="11" customWidth="1"/>
    <col min="13040" max="13040" width="11.42578125" style="11"/>
    <col min="13041" max="13041" width="6.5703125" style="11" customWidth="1"/>
    <col min="13042" max="13042" width="4.7109375" style="11" customWidth="1"/>
    <col min="13043" max="13043" width="8.7109375" style="11" bestFit="1" customWidth="1"/>
    <col min="13044" max="13044" width="3" style="11" bestFit="1" customWidth="1"/>
    <col min="13045" max="13045" width="6.5703125" style="11" bestFit="1" customWidth="1"/>
    <col min="13046" max="13046" width="3" style="11" bestFit="1" customWidth="1"/>
    <col min="13047" max="13047" width="6.5703125" style="11" bestFit="1" customWidth="1"/>
    <col min="13048" max="13048" width="3" style="11" bestFit="1" customWidth="1"/>
    <col min="13049" max="13049" width="13" style="11" bestFit="1" customWidth="1"/>
    <col min="13050" max="13050" width="3" style="11" bestFit="1" customWidth="1"/>
    <col min="13051" max="13051" width="11.28515625" style="11" customWidth="1"/>
    <col min="13052" max="13052" width="3" style="11" customWidth="1"/>
    <col min="13053" max="13053" width="12.5703125" style="11" customWidth="1"/>
    <col min="13054" max="13054" width="16.42578125" style="11" customWidth="1"/>
    <col min="13055" max="13287" width="11.42578125" style="11"/>
    <col min="13288" max="13288" width="40.140625" style="11" customWidth="1"/>
    <col min="13289" max="13289" width="53.5703125" style="11" customWidth="1"/>
    <col min="13290" max="13290" width="39" style="11" customWidth="1"/>
    <col min="13291" max="13291" width="25.7109375" style="11" customWidth="1"/>
    <col min="13292" max="13292" width="15.7109375" style="11" customWidth="1"/>
    <col min="13293" max="13293" width="26.140625" style="11" customWidth="1"/>
    <col min="13294" max="13294" width="25.28515625" style="11" customWidth="1"/>
    <col min="13295" max="13295" width="18.28515625" style="11" customWidth="1"/>
    <col min="13296" max="13296" width="11.42578125" style="11"/>
    <col min="13297" max="13297" width="6.5703125" style="11" customWidth="1"/>
    <col min="13298" max="13298" width="4.7109375" style="11" customWidth="1"/>
    <col min="13299" max="13299" width="8.7109375" style="11" bestFit="1" customWidth="1"/>
    <col min="13300" max="13300" width="3" style="11" bestFit="1" customWidth="1"/>
    <col min="13301" max="13301" width="6.5703125" style="11" bestFit="1" customWidth="1"/>
    <col min="13302" max="13302" width="3" style="11" bestFit="1" customWidth="1"/>
    <col min="13303" max="13303" width="6.5703125" style="11" bestFit="1" customWidth="1"/>
    <col min="13304" max="13304" width="3" style="11" bestFit="1" customWidth="1"/>
    <col min="13305" max="13305" width="13" style="11" bestFit="1" customWidth="1"/>
    <col min="13306" max="13306" width="3" style="11" bestFit="1" customWidth="1"/>
    <col min="13307" max="13307" width="11.28515625" style="11" customWidth="1"/>
    <col min="13308" max="13308" width="3" style="11" customWidth="1"/>
    <col min="13309" max="13309" width="12.5703125" style="11" customWidth="1"/>
    <col min="13310" max="13310" width="16.42578125" style="11" customWidth="1"/>
    <col min="13311" max="13543" width="11.42578125" style="11"/>
    <col min="13544" max="13544" width="40.140625" style="11" customWidth="1"/>
    <col min="13545" max="13545" width="53.5703125" style="11" customWidth="1"/>
    <col min="13546" max="13546" width="39" style="11" customWidth="1"/>
    <col min="13547" max="13547" width="25.7109375" style="11" customWidth="1"/>
    <col min="13548" max="13548" width="15.7109375" style="11" customWidth="1"/>
    <col min="13549" max="13549" width="26.140625" style="11" customWidth="1"/>
    <col min="13550" max="13550" width="25.28515625" style="11" customWidth="1"/>
    <col min="13551" max="13551" width="18.28515625" style="11" customWidth="1"/>
    <col min="13552" max="13552" width="11.42578125" style="11"/>
    <col min="13553" max="13553" width="6.5703125" style="11" customWidth="1"/>
    <col min="13554" max="13554" width="4.7109375" style="11" customWidth="1"/>
    <col min="13555" max="13555" width="8.7109375" style="11" bestFit="1" customWidth="1"/>
    <col min="13556" max="13556" width="3" style="11" bestFit="1" customWidth="1"/>
    <col min="13557" max="13557" width="6.5703125" style="11" bestFit="1" customWidth="1"/>
    <col min="13558" max="13558" width="3" style="11" bestFit="1" customWidth="1"/>
    <col min="13559" max="13559" width="6.5703125" style="11" bestFit="1" customWidth="1"/>
    <col min="13560" max="13560" width="3" style="11" bestFit="1" customWidth="1"/>
    <col min="13561" max="13561" width="13" style="11" bestFit="1" customWidth="1"/>
    <col min="13562" max="13562" width="3" style="11" bestFit="1" customWidth="1"/>
    <col min="13563" max="13563" width="11.28515625" style="11" customWidth="1"/>
    <col min="13564" max="13564" width="3" style="11" customWidth="1"/>
    <col min="13565" max="13565" width="12.5703125" style="11" customWidth="1"/>
    <col min="13566" max="13566" width="16.42578125" style="11" customWidth="1"/>
    <col min="13567" max="13799" width="11.42578125" style="11"/>
    <col min="13800" max="13800" width="40.140625" style="11" customWidth="1"/>
    <col min="13801" max="13801" width="53.5703125" style="11" customWidth="1"/>
    <col min="13802" max="13802" width="39" style="11" customWidth="1"/>
    <col min="13803" max="13803" width="25.7109375" style="11" customWidth="1"/>
    <col min="13804" max="13804" width="15.7109375" style="11" customWidth="1"/>
    <col min="13805" max="13805" width="26.140625" style="11" customWidth="1"/>
    <col min="13806" max="13806" width="25.28515625" style="11" customWidth="1"/>
    <col min="13807" max="13807" width="18.28515625" style="11" customWidth="1"/>
    <col min="13808" max="13808" width="11.42578125" style="11"/>
    <col min="13809" max="13809" width="6.5703125" style="11" customWidth="1"/>
    <col min="13810" max="13810" width="4.7109375" style="11" customWidth="1"/>
    <col min="13811" max="13811" width="8.7109375" style="11" bestFit="1" customWidth="1"/>
    <col min="13812" max="13812" width="3" style="11" bestFit="1" customWidth="1"/>
    <col min="13813" max="13813" width="6.5703125" style="11" bestFit="1" customWidth="1"/>
    <col min="13814" max="13814" width="3" style="11" bestFit="1" customWidth="1"/>
    <col min="13815" max="13815" width="6.5703125" style="11" bestFit="1" customWidth="1"/>
    <col min="13816" max="13816" width="3" style="11" bestFit="1" customWidth="1"/>
    <col min="13817" max="13817" width="13" style="11" bestFit="1" customWidth="1"/>
    <col min="13818" max="13818" width="3" style="11" bestFit="1" customWidth="1"/>
    <col min="13819" max="13819" width="11.28515625" style="11" customWidth="1"/>
    <col min="13820" max="13820" width="3" style="11" customWidth="1"/>
    <col min="13821" max="13821" width="12.5703125" style="11" customWidth="1"/>
    <col min="13822" max="13822" width="16.42578125" style="11" customWidth="1"/>
    <col min="13823" max="14055" width="11.42578125" style="11"/>
    <col min="14056" max="14056" width="40.140625" style="11" customWidth="1"/>
    <col min="14057" max="14057" width="53.5703125" style="11" customWidth="1"/>
    <col min="14058" max="14058" width="39" style="11" customWidth="1"/>
    <col min="14059" max="14059" width="25.7109375" style="11" customWidth="1"/>
    <col min="14060" max="14060" width="15.7109375" style="11" customWidth="1"/>
    <col min="14061" max="14061" width="26.140625" style="11" customWidth="1"/>
    <col min="14062" max="14062" width="25.28515625" style="11" customWidth="1"/>
    <col min="14063" max="14063" width="18.28515625" style="11" customWidth="1"/>
    <col min="14064" max="14064" width="11.42578125" style="11"/>
    <col min="14065" max="14065" width="6.5703125" style="11" customWidth="1"/>
    <col min="14066" max="14066" width="4.7109375" style="11" customWidth="1"/>
    <col min="14067" max="14067" width="8.7109375" style="11" bestFit="1" customWidth="1"/>
    <col min="14068" max="14068" width="3" style="11" bestFit="1" customWidth="1"/>
    <col min="14069" max="14069" width="6.5703125" style="11" bestFit="1" customWidth="1"/>
    <col min="14070" max="14070" width="3" style="11" bestFit="1" customWidth="1"/>
    <col min="14071" max="14071" width="6.5703125" style="11" bestFit="1" customWidth="1"/>
    <col min="14072" max="14072" width="3" style="11" bestFit="1" customWidth="1"/>
    <col min="14073" max="14073" width="13" style="11" bestFit="1" customWidth="1"/>
    <col min="14074" max="14074" width="3" style="11" bestFit="1" customWidth="1"/>
    <col min="14075" max="14075" width="11.28515625" style="11" customWidth="1"/>
    <col min="14076" max="14076" width="3" style="11" customWidth="1"/>
    <col min="14077" max="14077" width="12.5703125" style="11" customWidth="1"/>
    <col min="14078" max="14078" width="16.42578125" style="11" customWidth="1"/>
    <col min="14079" max="14311" width="11.42578125" style="11"/>
    <col min="14312" max="14312" width="40.140625" style="11" customWidth="1"/>
    <col min="14313" max="14313" width="53.5703125" style="11" customWidth="1"/>
    <col min="14314" max="14314" width="39" style="11" customWidth="1"/>
    <col min="14315" max="14315" width="25.7109375" style="11" customWidth="1"/>
    <col min="14316" max="14316" width="15.7109375" style="11" customWidth="1"/>
    <col min="14317" max="14317" width="26.140625" style="11" customWidth="1"/>
    <col min="14318" max="14318" width="25.28515625" style="11" customWidth="1"/>
    <col min="14319" max="14319" width="18.28515625" style="11" customWidth="1"/>
    <col min="14320" max="14320" width="11.42578125" style="11"/>
    <col min="14321" max="14321" width="6.5703125" style="11" customWidth="1"/>
    <col min="14322" max="14322" width="4.7109375" style="11" customWidth="1"/>
    <col min="14323" max="14323" width="8.7109375" style="11" bestFit="1" customWidth="1"/>
    <col min="14324" max="14324" width="3" style="11" bestFit="1" customWidth="1"/>
    <col min="14325" max="14325" width="6.5703125" style="11" bestFit="1" customWidth="1"/>
    <col min="14326" max="14326" width="3" style="11" bestFit="1" customWidth="1"/>
    <col min="14327" max="14327" width="6.5703125" style="11" bestFit="1" customWidth="1"/>
    <col min="14328" max="14328" width="3" style="11" bestFit="1" customWidth="1"/>
    <col min="14329" max="14329" width="13" style="11" bestFit="1" customWidth="1"/>
    <col min="14330" max="14330" width="3" style="11" bestFit="1" customWidth="1"/>
    <col min="14331" max="14331" width="11.28515625" style="11" customWidth="1"/>
    <col min="14332" max="14332" width="3" style="11" customWidth="1"/>
    <col min="14333" max="14333" width="12.5703125" style="11" customWidth="1"/>
    <col min="14334" max="14334" width="16.42578125" style="11" customWidth="1"/>
    <col min="14335" max="14567" width="11.42578125" style="11"/>
    <col min="14568" max="14568" width="40.140625" style="11" customWidth="1"/>
    <col min="14569" max="14569" width="53.5703125" style="11" customWidth="1"/>
    <col min="14570" max="14570" width="39" style="11" customWidth="1"/>
    <col min="14571" max="14571" width="25.7109375" style="11" customWidth="1"/>
    <col min="14572" max="14572" width="15.7109375" style="11" customWidth="1"/>
    <col min="14573" max="14573" width="26.140625" style="11" customWidth="1"/>
    <col min="14574" max="14574" width="25.28515625" style="11" customWidth="1"/>
    <col min="14575" max="14575" width="18.28515625" style="11" customWidth="1"/>
    <col min="14576" max="14576" width="11.42578125" style="11"/>
    <col min="14577" max="14577" width="6.5703125" style="11" customWidth="1"/>
    <col min="14578" max="14578" width="4.7109375" style="11" customWidth="1"/>
    <col min="14579" max="14579" width="8.7109375" style="11" bestFit="1" customWidth="1"/>
    <col min="14580" max="14580" width="3" style="11" bestFit="1" customWidth="1"/>
    <col min="14581" max="14581" width="6.5703125" style="11" bestFit="1" customWidth="1"/>
    <col min="14582" max="14582" width="3" style="11" bestFit="1" customWidth="1"/>
    <col min="14583" max="14583" width="6.5703125" style="11" bestFit="1" customWidth="1"/>
    <col min="14584" max="14584" width="3" style="11" bestFit="1" customWidth="1"/>
    <col min="14585" max="14585" width="13" style="11" bestFit="1" customWidth="1"/>
    <col min="14586" max="14586" width="3" style="11" bestFit="1" customWidth="1"/>
    <col min="14587" max="14587" width="11.28515625" style="11" customWidth="1"/>
    <col min="14588" max="14588" width="3" style="11" customWidth="1"/>
    <col min="14589" max="14589" width="12.5703125" style="11" customWidth="1"/>
    <col min="14590" max="14590" width="16.42578125" style="11" customWidth="1"/>
    <col min="14591" max="14823" width="11.42578125" style="11"/>
    <col min="14824" max="14824" width="40.140625" style="11" customWidth="1"/>
    <col min="14825" max="14825" width="53.5703125" style="11" customWidth="1"/>
    <col min="14826" max="14826" width="39" style="11" customWidth="1"/>
    <col min="14827" max="14827" width="25.7109375" style="11" customWidth="1"/>
    <col min="14828" max="14828" width="15.7109375" style="11" customWidth="1"/>
    <col min="14829" max="14829" width="26.140625" style="11" customWidth="1"/>
    <col min="14830" max="14830" width="25.28515625" style="11" customWidth="1"/>
    <col min="14831" max="14831" width="18.28515625" style="11" customWidth="1"/>
    <col min="14832" max="14832" width="11.42578125" style="11"/>
    <col min="14833" max="14833" width="6.5703125" style="11" customWidth="1"/>
    <col min="14834" max="14834" width="4.7109375" style="11" customWidth="1"/>
    <col min="14835" max="14835" width="8.7109375" style="11" bestFit="1" customWidth="1"/>
    <col min="14836" max="14836" width="3" style="11" bestFit="1" customWidth="1"/>
    <col min="14837" max="14837" width="6.5703125" style="11" bestFit="1" customWidth="1"/>
    <col min="14838" max="14838" width="3" style="11" bestFit="1" customWidth="1"/>
    <col min="14839" max="14839" width="6.5703125" style="11" bestFit="1" customWidth="1"/>
    <col min="14840" max="14840" width="3" style="11" bestFit="1" customWidth="1"/>
    <col min="14841" max="14841" width="13" style="11" bestFit="1" customWidth="1"/>
    <col min="14842" max="14842" width="3" style="11" bestFit="1" customWidth="1"/>
    <col min="14843" max="14843" width="11.28515625" style="11" customWidth="1"/>
    <col min="14844" max="14844" width="3" style="11" customWidth="1"/>
    <col min="14845" max="14845" width="12.5703125" style="11" customWidth="1"/>
    <col min="14846" max="14846" width="16.42578125" style="11" customWidth="1"/>
    <col min="14847" max="15079" width="11.42578125" style="11"/>
    <col min="15080" max="15080" width="40.140625" style="11" customWidth="1"/>
    <col min="15081" max="15081" width="53.5703125" style="11" customWidth="1"/>
    <col min="15082" max="15082" width="39" style="11" customWidth="1"/>
    <col min="15083" max="15083" width="25.7109375" style="11" customWidth="1"/>
    <col min="15084" max="15084" width="15.7109375" style="11" customWidth="1"/>
    <col min="15085" max="15085" width="26.140625" style="11" customWidth="1"/>
    <col min="15086" max="15086" width="25.28515625" style="11" customWidth="1"/>
    <col min="15087" max="15087" width="18.28515625" style="11" customWidth="1"/>
    <col min="15088" max="15088" width="11.42578125" style="11"/>
    <col min="15089" max="15089" width="6.5703125" style="11" customWidth="1"/>
    <col min="15090" max="15090" width="4.7109375" style="11" customWidth="1"/>
    <col min="15091" max="15091" width="8.7109375" style="11" bestFit="1" customWidth="1"/>
    <col min="15092" max="15092" width="3" style="11" bestFit="1" customWidth="1"/>
    <col min="15093" max="15093" width="6.5703125" style="11" bestFit="1" customWidth="1"/>
    <col min="15094" max="15094" width="3" style="11" bestFit="1" customWidth="1"/>
    <col min="15095" max="15095" width="6.5703125" style="11" bestFit="1" customWidth="1"/>
    <col min="15096" max="15096" width="3" style="11" bestFit="1" customWidth="1"/>
    <col min="15097" max="15097" width="13" style="11" bestFit="1" customWidth="1"/>
    <col min="15098" max="15098" width="3" style="11" bestFit="1" customWidth="1"/>
    <col min="15099" max="15099" width="11.28515625" style="11" customWidth="1"/>
    <col min="15100" max="15100" width="3" style="11" customWidth="1"/>
    <col min="15101" max="15101" width="12.5703125" style="11" customWidth="1"/>
    <col min="15102" max="15102" width="16.42578125" style="11" customWidth="1"/>
    <col min="15103" max="15335" width="11.42578125" style="11"/>
    <col min="15336" max="15336" width="40.140625" style="11" customWidth="1"/>
    <col min="15337" max="15337" width="53.5703125" style="11" customWidth="1"/>
    <col min="15338" max="15338" width="39" style="11" customWidth="1"/>
    <col min="15339" max="15339" width="25.7109375" style="11" customWidth="1"/>
    <col min="15340" max="15340" width="15.7109375" style="11" customWidth="1"/>
    <col min="15341" max="15341" width="26.140625" style="11" customWidth="1"/>
    <col min="15342" max="15342" width="25.28515625" style="11" customWidth="1"/>
    <col min="15343" max="15343" width="18.28515625" style="11" customWidth="1"/>
    <col min="15344" max="15344" width="11.42578125" style="11"/>
    <col min="15345" max="15345" width="6.5703125" style="11" customWidth="1"/>
    <col min="15346" max="15346" width="4.7109375" style="11" customWidth="1"/>
    <col min="15347" max="15347" width="8.7109375" style="11" bestFit="1" customWidth="1"/>
    <col min="15348" max="15348" width="3" style="11" bestFit="1" customWidth="1"/>
    <col min="15349" max="15349" width="6.5703125" style="11" bestFit="1" customWidth="1"/>
    <col min="15350" max="15350" width="3" style="11" bestFit="1" customWidth="1"/>
    <col min="15351" max="15351" width="6.5703125" style="11" bestFit="1" customWidth="1"/>
    <col min="15352" max="15352" width="3" style="11" bestFit="1" customWidth="1"/>
    <col min="15353" max="15353" width="13" style="11" bestFit="1" customWidth="1"/>
    <col min="15354" max="15354" width="3" style="11" bestFit="1" customWidth="1"/>
    <col min="15355" max="15355" width="11.28515625" style="11" customWidth="1"/>
    <col min="15356" max="15356" width="3" style="11" customWidth="1"/>
    <col min="15357" max="15357" width="12.5703125" style="11" customWidth="1"/>
    <col min="15358" max="15358" width="16.42578125" style="11" customWidth="1"/>
    <col min="15359" max="15591" width="11.42578125" style="11"/>
    <col min="15592" max="15592" width="40.140625" style="11" customWidth="1"/>
    <col min="15593" max="15593" width="53.5703125" style="11" customWidth="1"/>
    <col min="15594" max="15594" width="39" style="11" customWidth="1"/>
    <col min="15595" max="15595" width="25.7109375" style="11" customWidth="1"/>
    <col min="15596" max="15596" width="15.7109375" style="11" customWidth="1"/>
    <col min="15597" max="15597" width="26.140625" style="11" customWidth="1"/>
    <col min="15598" max="15598" width="25.28515625" style="11" customWidth="1"/>
    <col min="15599" max="15599" width="18.28515625" style="11" customWidth="1"/>
    <col min="15600" max="15600" width="11.42578125" style="11"/>
    <col min="15601" max="15601" width="6.5703125" style="11" customWidth="1"/>
    <col min="15602" max="15602" width="4.7109375" style="11" customWidth="1"/>
    <col min="15603" max="15603" width="8.7109375" style="11" bestFit="1" customWidth="1"/>
    <col min="15604" max="15604" width="3" style="11" bestFit="1" customWidth="1"/>
    <col min="15605" max="15605" width="6.5703125" style="11" bestFit="1" customWidth="1"/>
    <col min="15606" max="15606" width="3" style="11" bestFit="1" customWidth="1"/>
    <col min="15607" max="15607" width="6.5703125" style="11" bestFit="1" customWidth="1"/>
    <col min="15608" max="15608" width="3" style="11" bestFit="1" customWidth="1"/>
    <col min="15609" max="15609" width="13" style="11" bestFit="1" customWidth="1"/>
    <col min="15610" max="15610" width="3" style="11" bestFit="1" customWidth="1"/>
    <col min="15611" max="15611" width="11.28515625" style="11" customWidth="1"/>
    <col min="15612" max="15612" width="3" style="11" customWidth="1"/>
    <col min="15613" max="15613" width="12.5703125" style="11" customWidth="1"/>
    <col min="15614" max="15614" width="16.42578125" style="11" customWidth="1"/>
    <col min="15615" max="15847" width="11.42578125" style="11"/>
    <col min="15848" max="15848" width="40.140625" style="11" customWidth="1"/>
    <col min="15849" max="15849" width="53.5703125" style="11" customWidth="1"/>
    <col min="15850" max="15850" width="39" style="11" customWidth="1"/>
    <col min="15851" max="15851" width="25.7109375" style="11" customWidth="1"/>
    <col min="15852" max="15852" width="15.7109375" style="11" customWidth="1"/>
    <col min="15853" max="15853" width="26.140625" style="11" customWidth="1"/>
    <col min="15854" max="15854" width="25.28515625" style="11" customWidth="1"/>
    <col min="15855" max="15855" width="18.28515625" style="11" customWidth="1"/>
    <col min="15856" max="15856" width="11.42578125" style="11"/>
    <col min="15857" max="15857" width="6.5703125" style="11" customWidth="1"/>
    <col min="15858" max="15858" width="4.7109375" style="11" customWidth="1"/>
    <col min="15859" max="15859" width="8.7109375" style="11" bestFit="1" customWidth="1"/>
    <col min="15860" max="15860" width="3" style="11" bestFit="1" customWidth="1"/>
    <col min="15861" max="15861" width="6.5703125" style="11" bestFit="1" customWidth="1"/>
    <col min="15862" max="15862" width="3" style="11" bestFit="1" customWidth="1"/>
    <col min="15863" max="15863" width="6.5703125" style="11" bestFit="1" customWidth="1"/>
    <col min="15864" max="15864" width="3" style="11" bestFit="1" customWidth="1"/>
    <col min="15865" max="15865" width="13" style="11" bestFit="1" customWidth="1"/>
    <col min="15866" max="15866" width="3" style="11" bestFit="1" customWidth="1"/>
    <col min="15867" max="15867" width="11.28515625" style="11" customWidth="1"/>
    <col min="15868" max="15868" width="3" style="11" customWidth="1"/>
    <col min="15869" max="15869" width="12.5703125" style="11" customWidth="1"/>
    <col min="15870" max="15870" width="16.42578125" style="11" customWidth="1"/>
    <col min="15871" max="16103" width="11.42578125" style="11"/>
    <col min="16104" max="16104" width="40.140625" style="11" customWidth="1"/>
    <col min="16105" max="16105" width="53.5703125" style="11" customWidth="1"/>
    <col min="16106" max="16106" width="39" style="11" customWidth="1"/>
    <col min="16107" max="16107" width="25.7109375" style="11" customWidth="1"/>
    <col min="16108" max="16108" width="15.7109375" style="11" customWidth="1"/>
    <col min="16109" max="16109" width="26.140625" style="11" customWidth="1"/>
    <col min="16110" max="16110" width="25.28515625" style="11" customWidth="1"/>
    <col min="16111" max="16111" width="18.28515625" style="11" customWidth="1"/>
    <col min="16112" max="16112" width="11.42578125" style="11"/>
    <col min="16113" max="16113" width="6.5703125" style="11" customWidth="1"/>
    <col min="16114" max="16114" width="4.7109375" style="11" customWidth="1"/>
    <col min="16115" max="16115" width="8.7109375" style="11" bestFit="1" customWidth="1"/>
    <col min="16116" max="16116" width="3" style="11" bestFit="1" customWidth="1"/>
    <col min="16117" max="16117" width="6.5703125" style="11" bestFit="1" customWidth="1"/>
    <col min="16118" max="16118" width="3" style="11" bestFit="1" customWidth="1"/>
    <col min="16119" max="16119" width="6.5703125" style="11" bestFit="1" customWidth="1"/>
    <col min="16120" max="16120" width="3" style="11" bestFit="1" customWidth="1"/>
    <col min="16121" max="16121" width="13" style="11" bestFit="1" customWidth="1"/>
    <col min="16122" max="16122" width="3" style="11" bestFit="1" customWidth="1"/>
    <col min="16123" max="16123" width="11.28515625" style="11" customWidth="1"/>
    <col min="16124" max="16124" width="3" style="11" customWidth="1"/>
    <col min="16125" max="16125" width="12.5703125" style="11" customWidth="1"/>
    <col min="16126" max="16126" width="16.42578125" style="11" customWidth="1"/>
    <col min="16127" max="16384" width="11.42578125" style="11"/>
  </cols>
  <sheetData>
    <row r="1" spans="1:16" s="3" customFormat="1" ht="15" customHeight="1" x14ac:dyDescent="0.25">
      <c r="A1" s="202"/>
      <c r="B1" s="199" t="s">
        <v>348</v>
      </c>
      <c r="C1" s="200"/>
      <c r="D1" s="200"/>
      <c r="E1" s="200"/>
      <c r="F1" s="200"/>
      <c r="G1" s="200"/>
      <c r="H1" s="200"/>
      <c r="I1" s="200"/>
      <c r="J1" s="200"/>
      <c r="K1" s="200"/>
      <c r="L1" s="200"/>
      <c r="M1" s="200"/>
      <c r="N1" s="200"/>
      <c r="O1" s="200"/>
      <c r="P1" s="201"/>
    </row>
    <row r="2" spans="1:16" s="3" customFormat="1" ht="34.5" customHeight="1" x14ac:dyDescent="0.25">
      <c r="A2" s="203"/>
      <c r="B2" s="199" t="s">
        <v>494</v>
      </c>
      <c r="C2" s="200"/>
      <c r="D2" s="200"/>
      <c r="E2" s="200"/>
      <c r="F2" s="200"/>
      <c r="G2" s="200"/>
      <c r="H2" s="200"/>
      <c r="I2" s="200"/>
      <c r="J2" s="200"/>
      <c r="K2" s="200"/>
      <c r="L2" s="200"/>
      <c r="M2" s="200"/>
      <c r="N2" s="200"/>
      <c r="O2" s="200"/>
      <c r="P2" s="201"/>
    </row>
    <row r="3" spans="1:16" s="3" customFormat="1" x14ac:dyDescent="0.25">
      <c r="A3" s="204"/>
      <c r="B3" s="199" t="s">
        <v>568</v>
      </c>
      <c r="C3" s="200"/>
      <c r="D3" s="200"/>
      <c r="E3" s="201"/>
      <c r="F3" s="199" t="s">
        <v>489</v>
      </c>
      <c r="G3" s="200"/>
      <c r="H3" s="200"/>
      <c r="I3" s="200"/>
      <c r="J3" s="200"/>
      <c r="K3" s="200"/>
      <c r="L3" s="201"/>
      <c r="M3" s="199" t="s">
        <v>569</v>
      </c>
      <c r="N3" s="200"/>
      <c r="O3" s="200"/>
      <c r="P3" s="201"/>
    </row>
    <row r="4" spans="1:16" ht="8.25" customHeight="1" x14ac:dyDescent="0.25"/>
    <row r="5" spans="1:16" x14ac:dyDescent="0.25">
      <c r="A5" s="191" t="s">
        <v>19</v>
      </c>
      <c r="B5" s="194" t="s">
        <v>14</v>
      </c>
      <c r="C5" s="196" t="s">
        <v>15</v>
      </c>
      <c r="D5" s="186" t="s">
        <v>16</v>
      </c>
      <c r="E5" s="186"/>
      <c r="F5" s="186"/>
      <c r="G5" s="186"/>
      <c r="H5" s="186"/>
      <c r="I5" s="186"/>
      <c r="J5" s="186"/>
      <c r="K5" s="186"/>
      <c r="L5" s="186"/>
      <c r="M5" s="186"/>
      <c r="N5" s="186"/>
      <c r="O5" s="186"/>
      <c r="P5" s="186"/>
    </row>
    <row r="6" spans="1:16" x14ac:dyDescent="0.25">
      <c r="A6" s="192"/>
      <c r="B6" s="195"/>
      <c r="C6" s="196"/>
      <c r="D6" s="116" t="s">
        <v>20</v>
      </c>
      <c r="E6" s="187" t="s">
        <v>62</v>
      </c>
      <c r="F6" s="188"/>
      <c r="G6" s="187" t="s">
        <v>63</v>
      </c>
      <c r="H6" s="188"/>
      <c r="I6" s="187" t="s">
        <v>64</v>
      </c>
      <c r="J6" s="188"/>
      <c r="K6" s="187" t="s">
        <v>65</v>
      </c>
      <c r="L6" s="188"/>
      <c r="M6" s="187" t="s">
        <v>66</v>
      </c>
      <c r="N6" s="188"/>
      <c r="O6" s="197" t="s">
        <v>108</v>
      </c>
      <c r="P6" s="197" t="s">
        <v>61</v>
      </c>
    </row>
    <row r="7" spans="1:16" s="18" customFormat="1" x14ac:dyDescent="0.25">
      <c r="A7" s="193"/>
      <c r="B7" s="195"/>
      <c r="C7" s="194"/>
      <c r="D7" s="117" t="s">
        <v>21</v>
      </c>
      <c r="E7" s="189"/>
      <c r="F7" s="190"/>
      <c r="G7" s="189"/>
      <c r="H7" s="190"/>
      <c r="I7" s="189"/>
      <c r="J7" s="190"/>
      <c r="K7" s="189"/>
      <c r="L7" s="190"/>
      <c r="M7" s="189"/>
      <c r="N7" s="190"/>
      <c r="O7" s="198"/>
      <c r="P7" s="198"/>
    </row>
    <row r="8" spans="1:16" x14ac:dyDescent="0.25">
      <c r="A8" s="12" t="s">
        <v>345</v>
      </c>
      <c r="B8" s="19" t="s">
        <v>23</v>
      </c>
      <c r="C8" s="17" t="s">
        <v>24</v>
      </c>
      <c r="D8" s="13">
        <v>-1</v>
      </c>
      <c r="E8" s="20" t="s">
        <v>26</v>
      </c>
      <c r="F8" s="13">
        <v>1</v>
      </c>
      <c r="G8" s="20" t="s">
        <v>25</v>
      </c>
      <c r="H8" s="13">
        <v>1</v>
      </c>
      <c r="I8" s="20" t="s">
        <v>69</v>
      </c>
      <c r="J8" s="13">
        <v>1</v>
      </c>
      <c r="K8" s="20" t="s">
        <v>27</v>
      </c>
      <c r="L8" s="13">
        <v>1</v>
      </c>
      <c r="M8" s="20" t="s">
        <v>25</v>
      </c>
      <c r="N8" s="13">
        <v>1</v>
      </c>
      <c r="O8" s="13" t="s">
        <v>110</v>
      </c>
      <c r="P8" s="6" t="s">
        <v>74</v>
      </c>
    </row>
    <row r="9" spans="1:16" x14ac:dyDescent="0.25">
      <c r="A9" s="12" t="s">
        <v>346</v>
      </c>
      <c r="B9" s="19" t="s">
        <v>28</v>
      </c>
      <c r="C9" s="17" t="s">
        <v>29</v>
      </c>
      <c r="D9" s="13">
        <v>1</v>
      </c>
      <c r="E9" s="20" t="s">
        <v>31</v>
      </c>
      <c r="F9" s="13">
        <v>5</v>
      </c>
      <c r="G9" s="20" t="s">
        <v>30</v>
      </c>
      <c r="H9" s="13">
        <v>5</v>
      </c>
      <c r="I9" s="20" t="s">
        <v>70</v>
      </c>
      <c r="J9" s="13">
        <v>5</v>
      </c>
      <c r="K9" s="20" t="s">
        <v>32</v>
      </c>
      <c r="L9" s="13">
        <v>5</v>
      </c>
      <c r="M9" s="20" t="s">
        <v>72</v>
      </c>
      <c r="N9" s="13">
        <v>5</v>
      </c>
      <c r="O9" s="14" t="s">
        <v>111</v>
      </c>
      <c r="P9" s="97" t="s">
        <v>75</v>
      </c>
    </row>
    <row r="10" spans="1:16" x14ac:dyDescent="0.25">
      <c r="A10" s="12" t="s">
        <v>347</v>
      </c>
      <c r="B10" s="19" t="s">
        <v>34</v>
      </c>
      <c r="C10" s="17" t="s">
        <v>42</v>
      </c>
      <c r="D10" s="13"/>
      <c r="E10" s="20" t="s">
        <v>36</v>
      </c>
      <c r="F10" s="13">
        <v>10</v>
      </c>
      <c r="G10" s="20" t="s">
        <v>35</v>
      </c>
      <c r="H10" s="13">
        <v>10</v>
      </c>
      <c r="I10" s="20" t="s">
        <v>71</v>
      </c>
      <c r="J10" s="13">
        <v>10</v>
      </c>
      <c r="K10" s="20" t="s">
        <v>37</v>
      </c>
      <c r="L10" s="13">
        <v>10</v>
      </c>
      <c r="M10" s="20" t="s">
        <v>35</v>
      </c>
      <c r="N10" s="13">
        <v>10</v>
      </c>
      <c r="O10" s="14" t="s">
        <v>112</v>
      </c>
      <c r="P10" s="7" t="s">
        <v>76</v>
      </c>
    </row>
    <row r="11" spans="1:16" x14ac:dyDescent="0.25">
      <c r="A11" s="12"/>
      <c r="B11" s="12"/>
      <c r="C11" s="17" t="s">
        <v>43</v>
      </c>
      <c r="D11" s="13"/>
      <c r="E11" s="13"/>
      <c r="F11" s="13"/>
      <c r="G11" s="13"/>
      <c r="H11" s="13"/>
      <c r="I11" s="20"/>
      <c r="J11" s="13"/>
      <c r="K11" s="20"/>
      <c r="L11" s="13"/>
      <c r="M11" s="20"/>
      <c r="N11" s="13"/>
      <c r="O11" s="14" t="s">
        <v>113</v>
      </c>
      <c r="P11" s="8" t="s">
        <v>77</v>
      </c>
    </row>
    <row r="12" spans="1:16" x14ac:dyDescent="0.25">
      <c r="A12" s="16"/>
      <c r="B12" s="12"/>
      <c r="C12" s="17" t="s">
        <v>45</v>
      </c>
      <c r="D12" s="13"/>
      <c r="E12" s="13"/>
      <c r="F12" s="13"/>
      <c r="G12" s="13"/>
      <c r="H12" s="13"/>
      <c r="I12" s="13"/>
      <c r="J12" s="13"/>
      <c r="K12" s="20"/>
      <c r="L12" s="13"/>
      <c r="M12" s="20"/>
      <c r="N12" s="13"/>
      <c r="O12" s="14" t="s">
        <v>114</v>
      </c>
      <c r="P12" s="9" t="s">
        <v>78</v>
      </c>
    </row>
    <row r="13" spans="1:16" x14ac:dyDescent="0.25">
      <c r="A13" s="15"/>
      <c r="B13" s="15"/>
      <c r="C13" s="17" t="s">
        <v>48</v>
      </c>
      <c r="D13" s="13"/>
      <c r="E13" s="13"/>
      <c r="F13" s="13"/>
      <c r="G13" s="13"/>
      <c r="H13" s="13"/>
      <c r="I13" s="13"/>
      <c r="J13" s="13"/>
      <c r="K13" s="13"/>
      <c r="L13" s="13"/>
      <c r="M13" s="20"/>
      <c r="N13" s="13"/>
      <c r="O13" s="14" t="s">
        <v>115</v>
      </c>
      <c r="P13" s="10" t="s">
        <v>79</v>
      </c>
    </row>
  </sheetData>
  <mergeCells count="17">
    <mergeCell ref="B3:E3"/>
    <mergeCell ref="F3:L3"/>
    <mergeCell ref="M3:P3"/>
    <mergeCell ref="A1:A3"/>
    <mergeCell ref="B1:P1"/>
    <mergeCell ref="B2:P2"/>
    <mergeCell ref="D5:P5"/>
    <mergeCell ref="E6:F7"/>
    <mergeCell ref="G6:H7"/>
    <mergeCell ref="A5:A7"/>
    <mergeCell ref="B5:B7"/>
    <mergeCell ref="C5:C7"/>
    <mergeCell ref="I6:J7"/>
    <mergeCell ref="K6:L7"/>
    <mergeCell ref="O6:O7"/>
    <mergeCell ref="P6:P7"/>
    <mergeCell ref="M6:N7"/>
  </mergeCells>
  <pageMargins left="0.70866141732283472" right="0.70866141732283472" top="0.74803149606299213" bottom="0.74803149606299213" header="0.31496062992125984" footer="0.31496062992125984"/>
  <pageSetup paperSize="5" scale="41" orientation="portrait" r:id="rId1"/>
  <headerFooter>
    <oddFooter>&amp;L&amp;8&amp;K00-048Página &amp;P de &amp;N&amp;C&amp;8&amp;K00-049Este registro es propiedad de Corantioquia, no debe ser divulgado a terceros sin la respectiva autorización.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workbookViewId="0">
      <pane ySplit="7" topLeftCell="A56" activePane="bottomLeft" state="frozen"/>
      <selection pane="bottomLeft" activeCell="C8" sqref="C8:C31"/>
    </sheetView>
  </sheetViews>
  <sheetFormatPr baseColWidth="10" defaultColWidth="36.28515625" defaultRowHeight="15" x14ac:dyDescent="0.25"/>
  <cols>
    <col min="1" max="1" width="9.85546875" style="70" customWidth="1"/>
    <col min="2" max="2" width="31.7109375" style="11" customWidth="1"/>
    <col min="3" max="3" width="31.28515625" style="11" customWidth="1"/>
    <col min="4" max="4" width="36.28515625" style="11"/>
    <col min="5" max="5" width="27.28515625" style="11" customWidth="1"/>
    <col min="6" max="6" width="30" style="11" customWidth="1"/>
    <col min="7" max="7" width="36.28515625" style="18"/>
    <col min="8" max="16384" width="36.28515625" style="11"/>
  </cols>
  <sheetData>
    <row r="1" spans="1:8" s="3" customFormat="1" x14ac:dyDescent="0.25">
      <c r="A1" s="207"/>
      <c r="B1" s="208"/>
      <c r="C1" s="211" t="s">
        <v>116</v>
      </c>
      <c r="D1" s="212"/>
      <c r="E1" s="212"/>
      <c r="F1" s="212"/>
      <c r="G1" s="213"/>
    </row>
    <row r="2" spans="1:8" s="3" customFormat="1" ht="32.25" customHeight="1" x14ac:dyDescent="0.25">
      <c r="A2" s="207"/>
      <c r="B2" s="208"/>
      <c r="C2" s="214" t="s">
        <v>133</v>
      </c>
      <c r="D2" s="215"/>
      <c r="E2" s="215"/>
      <c r="F2" s="215"/>
      <c r="G2" s="216"/>
    </row>
    <row r="3" spans="1:8" s="3" customFormat="1" x14ac:dyDescent="0.25">
      <c r="A3" s="209"/>
      <c r="B3" s="210"/>
      <c r="C3" s="66" t="s">
        <v>301</v>
      </c>
      <c r="D3" s="211" t="s">
        <v>67</v>
      </c>
      <c r="E3" s="213"/>
      <c r="F3" s="211" t="s">
        <v>68</v>
      </c>
      <c r="G3" s="213"/>
    </row>
    <row r="4" spans="1:8" s="34" customFormat="1" ht="9" customHeight="1" x14ac:dyDescent="0.25">
      <c r="A4" s="205"/>
      <c r="B4" s="205"/>
      <c r="C4" s="205"/>
      <c r="D4" s="205"/>
      <c r="E4" s="205"/>
      <c r="F4" s="205"/>
      <c r="G4" s="206"/>
      <c r="H4" s="33"/>
    </row>
    <row r="5" spans="1:8" x14ac:dyDescent="0.25">
      <c r="A5" s="217" t="s">
        <v>300</v>
      </c>
      <c r="B5" s="217" t="s">
        <v>11</v>
      </c>
      <c r="C5" s="220" t="s">
        <v>12</v>
      </c>
      <c r="D5" s="221"/>
      <c r="E5" s="220" t="s">
        <v>13</v>
      </c>
      <c r="F5" s="221"/>
      <c r="G5" s="222" t="s">
        <v>73</v>
      </c>
    </row>
    <row r="6" spans="1:8" x14ac:dyDescent="0.25">
      <c r="A6" s="218"/>
      <c r="B6" s="218"/>
      <c r="C6" s="217" t="s">
        <v>12</v>
      </c>
      <c r="D6" s="217" t="s">
        <v>17</v>
      </c>
      <c r="E6" s="217" t="s">
        <v>13</v>
      </c>
      <c r="F6" s="217" t="s">
        <v>18</v>
      </c>
      <c r="G6" s="222"/>
    </row>
    <row r="7" spans="1:8" x14ac:dyDescent="0.25">
      <c r="A7" s="219"/>
      <c r="B7" s="219"/>
      <c r="C7" s="219"/>
      <c r="D7" s="219"/>
      <c r="E7" s="219"/>
      <c r="F7" s="218"/>
      <c r="G7" s="222"/>
    </row>
    <row r="8" spans="1:8" s="68" customFormat="1" ht="25.5" x14ac:dyDescent="0.25">
      <c r="A8" s="223" t="s">
        <v>24</v>
      </c>
      <c r="B8" s="1" t="s">
        <v>137</v>
      </c>
      <c r="C8" s="74" t="s">
        <v>38</v>
      </c>
      <c r="D8" s="1" t="s">
        <v>138</v>
      </c>
      <c r="E8" s="1" t="s">
        <v>139</v>
      </c>
      <c r="F8" s="32" t="s">
        <v>140</v>
      </c>
      <c r="G8" s="67" t="s">
        <v>141</v>
      </c>
    </row>
    <row r="9" spans="1:8" s="68" customFormat="1" ht="25.5" x14ac:dyDescent="0.25">
      <c r="A9" s="224"/>
      <c r="B9" s="1" t="s">
        <v>142</v>
      </c>
      <c r="C9" s="74" t="s">
        <v>38</v>
      </c>
      <c r="D9" s="32" t="s">
        <v>143</v>
      </c>
      <c r="E9" s="1" t="s">
        <v>139</v>
      </c>
      <c r="F9" s="32" t="s">
        <v>140</v>
      </c>
      <c r="G9" s="67" t="s">
        <v>141</v>
      </c>
    </row>
    <row r="10" spans="1:8" s="68" customFormat="1" ht="38.25" x14ac:dyDescent="0.25">
      <c r="A10" s="224"/>
      <c r="B10" s="1" t="s">
        <v>144</v>
      </c>
      <c r="C10" s="74" t="s">
        <v>38</v>
      </c>
      <c r="D10" s="32" t="s">
        <v>145</v>
      </c>
      <c r="E10" s="1" t="s">
        <v>139</v>
      </c>
      <c r="F10" s="32" t="s">
        <v>140</v>
      </c>
      <c r="G10" s="69" t="s">
        <v>141</v>
      </c>
    </row>
    <row r="11" spans="1:8" s="68" customFormat="1" ht="25.5" x14ac:dyDescent="0.25">
      <c r="A11" s="224"/>
      <c r="B11" s="1" t="s">
        <v>146</v>
      </c>
      <c r="C11" s="74" t="s">
        <v>38</v>
      </c>
      <c r="D11" s="32" t="s">
        <v>147</v>
      </c>
      <c r="E11" s="1" t="s">
        <v>139</v>
      </c>
      <c r="F11" s="32" t="s">
        <v>140</v>
      </c>
      <c r="G11" s="67" t="s">
        <v>141</v>
      </c>
    </row>
    <row r="12" spans="1:8" s="68" customFormat="1" ht="25.5" x14ac:dyDescent="0.25">
      <c r="A12" s="224"/>
      <c r="B12" s="1" t="s">
        <v>303</v>
      </c>
      <c r="C12" s="74" t="s">
        <v>38</v>
      </c>
      <c r="D12" s="1" t="s">
        <v>148</v>
      </c>
      <c r="E12" s="1" t="s">
        <v>139</v>
      </c>
      <c r="F12" s="32" t="s">
        <v>140</v>
      </c>
      <c r="G12" s="67" t="s">
        <v>141</v>
      </c>
    </row>
    <row r="13" spans="1:8" s="68" customFormat="1" ht="25.5" x14ac:dyDescent="0.25">
      <c r="A13" s="224"/>
      <c r="B13" s="1" t="s">
        <v>149</v>
      </c>
      <c r="C13" s="74" t="s">
        <v>38</v>
      </c>
      <c r="D13" s="1" t="s">
        <v>150</v>
      </c>
      <c r="E13" s="1" t="s">
        <v>139</v>
      </c>
      <c r="F13" s="32" t="s">
        <v>140</v>
      </c>
      <c r="G13" s="69" t="s">
        <v>141</v>
      </c>
    </row>
    <row r="14" spans="1:8" s="68" customFormat="1" ht="38.25" x14ac:dyDescent="0.25">
      <c r="A14" s="224"/>
      <c r="B14" s="1" t="s">
        <v>304</v>
      </c>
      <c r="C14" s="74" t="s">
        <v>38</v>
      </c>
      <c r="D14" s="1" t="s">
        <v>151</v>
      </c>
      <c r="E14" s="1" t="s">
        <v>139</v>
      </c>
      <c r="F14" s="32" t="s">
        <v>140</v>
      </c>
      <c r="G14" s="67" t="s">
        <v>141</v>
      </c>
    </row>
    <row r="15" spans="1:8" s="68" customFormat="1" ht="38.25" x14ac:dyDescent="0.25">
      <c r="A15" s="224"/>
      <c r="B15" s="1" t="s">
        <v>173</v>
      </c>
      <c r="C15" s="74" t="s">
        <v>38</v>
      </c>
      <c r="D15" s="1" t="s">
        <v>174</v>
      </c>
      <c r="E15" s="32" t="s">
        <v>139</v>
      </c>
      <c r="F15" s="32" t="s">
        <v>140</v>
      </c>
      <c r="G15" s="72" t="s">
        <v>319</v>
      </c>
    </row>
    <row r="16" spans="1:8" s="68" customFormat="1" ht="25.5" x14ac:dyDescent="0.25">
      <c r="A16" s="224"/>
      <c r="B16" s="1" t="s">
        <v>160</v>
      </c>
      <c r="C16" s="32" t="s">
        <v>161</v>
      </c>
      <c r="D16" s="1" t="s">
        <v>162</v>
      </c>
      <c r="E16" s="1" t="s">
        <v>158</v>
      </c>
      <c r="F16" s="32" t="s">
        <v>155</v>
      </c>
      <c r="G16" s="69" t="s">
        <v>163</v>
      </c>
    </row>
    <row r="17" spans="1:7" s="68" customFormat="1" ht="25.5" customHeight="1" x14ac:dyDescent="0.25">
      <c r="A17" s="224"/>
      <c r="B17" s="1" t="s">
        <v>152</v>
      </c>
      <c r="C17" s="32" t="s">
        <v>153</v>
      </c>
      <c r="D17" s="1" t="s">
        <v>154</v>
      </c>
      <c r="E17" s="1" t="s">
        <v>158</v>
      </c>
      <c r="F17" s="32" t="s">
        <v>155</v>
      </c>
      <c r="G17" s="67" t="s">
        <v>141</v>
      </c>
    </row>
    <row r="18" spans="1:7" s="68" customFormat="1" ht="25.5" customHeight="1" x14ac:dyDescent="0.25">
      <c r="A18" s="224"/>
      <c r="B18" s="1" t="s">
        <v>152</v>
      </c>
      <c r="C18" s="32" t="s">
        <v>156</v>
      </c>
      <c r="D18" s="1" t="s">
        <v>157</v>
      </c>
      <c r="E18" s="1" t="s">
        <v>158</v>
      </c>
      <c r="F18" s="32" t="s">
        <v>155</v>
      </c>
      <c r="G18" s="67" t="s">
        <v>159</v>
      </c>
    </row>
    <row r="19" spans="1:7" s="68" customFormat="1" ht="25.5" x14ac:dyDescent="0.25">
      <c r="A19" s="224"/>
      <c r="B19" s="1" t="s">
        <v>175</v>
      </c>
      <c r="C19" s="32" t="s">
        <v>176</v>
      </c>
      <c r="D19" s="1" t="s">
        <v>177</v>
      </c>
      <c r="E19" s="32" t="s">
        <v>158</v>
      </c>
      <c r="F19" s="32" t="s">
        <v>169</v>
      </c>
      <c r="G19" s="67"/>
    </row>
    <row r="20" spans="1:7" s="68" customFormat="1" ht="25.5" x14ac:dyDescent="0.25">
      <c r="A20" s="224"/>
      <c r="B20" s="1" t="s">
        <v>160</v>
      </c>
      <c r="C20" s="75" t="s">
        <v>164</v>
      </c>
      <c r="D20" s="1" t="s">
        <v>165</v>
      </c>
      <c r="E20" s="1" t="s">
        <v>158</v>
      </c>
      <c r="F20" s="32" t="s">
        <v>155</v>
      </c>
      <c r="G20" s="67" t="s">
        <v>166</v>
      </c>
    </row>
    <row r="21" spans="1:7" s="68" customFormat="1" ht="25.5" x14ac:dyDescent="0.25">
      <c r="A21" s="224"/>
      <c r="B21" s="1" t="s">
        <v>167</v>
      </c>
      <c r="C21" s="75" t="s">
        <v>164</v>
      </c>
      <c r="D21" s="32" t="s">
        <v>168</v>
      </c>
      <c r="E21" s="1" t="s">
        <v>158</v>
      </c>
      <c r="F21" s="32" t="s">
        <v>169</v>
      </c>
      <c r="G21" s="67" t="s">
        <v>166</v>
      </c>
    </row>
    <row r="22" spans="1:7" s="68" customFormat="1" ht="38.25" x14ac:dyDescent="0.25">
      <c r="A22" s="224"/>
      <c r="B22" s="1" t="s">
        <v>170</v>
      </c>
      <c r="C22" s="75" t="s">
        <v>164</v>
      </c>
      <c r="D22" s="1" t="s">
        <v>171</v>
      </c>
      <c r="E22" s="1" t="s">
        <v>158</v>
      </c>
      <c r="F22" s="32" t="s">
        <v>169</v>
      </c>
      <c r="G22" s="67" t="s">
        <v>166</v>
      </c>
    </row>
    <row r="23" spans="1:7" s="68" customFormat="1" ht="25.5" x14ac:dyDescent="0.25">
      <c r="A23" s="224"/>
      <c r="B23" s="1" t="s">
        <v>224</v>
      </c>
      <c r="C23" s="32" t="s">
        <v>311</v>
      </c>
      <c r="D23" s="32" t="s">
        <v>312</v>
      </c>
      <c r="E23" s="1" t="s">
        <v>158</v>
      </c>
      <c r="F23" s="32" t="s">
        <v>169</v>
      </c>
      <c r="G23" s="69"/>
    </row>
    <row r="24" spans="1:7" s="68" customFormat="1" ht="25.5" x14ac:dyDescent="0.25">
      <c r="A24" s="224"/>
      <c r="B24" s="1" t="s">
        <v>224</v>
      </c>
      <c r="C24" s="32" t="s">
        <v>164</v>
      </c>
      <c r="D24" s="32" t="s">
        <v>310</v>
      </c>
      <c r="E24" s="1" t="s">
        <v>158</v>
      </c>
      <c r="F24" s="32" t="s">
        <v>169</v>
      </c>
      <c r="G24" s="69"/>
    </row>
    <row r="25" spans="1:7" s="68" customFormat="1" ht="25.5" x14ac:dyDescent="0.25">
      <c r="A25" s="224"/>
      <c r="B25" s="1" t="s">
        <v>224</v>
      </c>
      <c r="C25" s="32" t="s">
        <v>308</v>
      </c>
      <c r="D25" s="32" t="s">
        <v>309</v>
      </c>
      <c r="E25" s="32" t="s">
        <v>225</v>
      </c>
      <c r="F25" s="32" t="s">
        <v>140</v>
      </c>
      <c r="G25" s="69"/>
    </row>
    <row r="26" spans="1:7" s="68" customFormat="1" ht="51" x14ac:dyDescent="0.25">
      <c r="A26" s="224"/>
      <c r="B26" s="1" t="s">
        <v>305</v>
      </c>
      <c r="C26" s="75" t="s">
        <v>164</v>
      </c>
      <c r="D26" s="32" t="s">
        <v>172</v>
      </c>
      <c r="E26" s="1" t="s">
        <v>158</v>
      </c>
      <c r="F26" s="32" t="s">
        <v>169</v>
      </c>
      <c r="G26" s="67" t="s">
        <v>141</v>
      </c>
    </row>
    <row r="27" spans="1:7" s="68" customFormat="1" ht="25.5" x14ac:dyDescent="0.25">
      <c r="A27" s="224"/>
      <c r="B27" s="1" t="s">
        <v>224</v>
      </c>
      <c r="C27" s="32" t="s">
        <v>40</v>
      </c>
      <c r="D27" s="32" t="s">
        <v>307</v>
      </c>
      <c r="E27" s="32" t="s">
        <v>225</v>
      </c>
      <c r="F27" s="32" t="s">
        <v>169</v>
      </c>
      <c r="G27" s="67"/>
    </row>
    <row r="28" spans="1:7" s="68" customFormat="1" ht="25.5" x14ac:dyDescent="0.25">
      <c r="A28" s="224"/>
      <c r="B28" s="1" t="s">
        <v>226</v>
      </c>
      <c r="C28" s="32" t="s">
        <v>40</v>
      </c>
      <c r="D28" s="32" t="s">
        <v>227</v>
      </c>
      <c r="E28" s="32" t="s">
        <v>223</v>
      </c>
      <c r="F28" s="32" t="s">
        <v>169</v>
      </c>
      <c r="G28" s="67"/>
    </row>
    <row r="29" spans="1:7" s="68" customFormat="1" ht="89.25" x14ac:dyDescent="0.25">
      <c r="A29" s="224"/>
      <c r="B29" s="1" t="s">
        <v>228</v>
      </c>
      <c r="C29" s="32" t="s">
        <v>40</v>
      </c>
      <c r="D29" s="32" t="s">
        <v>306</v>
      </c>
      <c r="E29" s="32" t="s">
        <v>223</v>
      </c>
      <c r="F29" s="32" t="s">
        <v>169</v>
      </c>
      <c r="G29" s="67" t="s">
        <v>229</v>
      </c>
    </row>
    <row r="30" spans="1:7" s="68" customFormat="1" ht="38.25" x14ac:dyDescent="0.25">
      <c r="A30" s="224"/>
      <c r="B30" s="1" t="s">
        <v>54</v>
      </c>
      <c r="C30" s="32" t="s">
        <v>53</v>
      </c>
      <c r="D30" s="32" t="s">
        <v>233</v>
      </c>
      <c r="E30" s="32" t="s">
        <v>50</v>
      </c>
      <c r="F30" s="32" t="s">
        <v>234</v>
      </c>
      <c r="G30" s="67" t="s">
        <v>232</v>
      </c>
    </row>
    <row r="31" spans="1:7" s="68" customFormat="1" ht="38.25" x14ac:dyDescent="0.25">
      <c r="A31" s="225"/>
      <c r="B31" s="1" t="s">
        <v>230</v>
      </c>
      <c r="C31" s="32" t="s">
        <v>40</v>
      </c>
      <c r="D31" s="1" t="s">
        <v>231</v>
      </c>
      <c r="E31" s="32" t="s">
        <v>223</v>
      </c>
      <c r="F31" s="32" t="s">
        <v>169</v>
      </c>
      <c r="G31" s="67" t="s">
        <v>232</v>
      </c>
    </row>
    <row r="32" spans="1:7" s="68" customFormat="1" ht="38.25" x14ac:dyDescent="0.25">
      <c r="A32" s="226" t="s">
        <v>29</v>
      </c>
      <c r="B32" s="1" t="s">
        <v>178</v>
      </c>
      <c r="C32" s="32" t="s">
        <v>179</v>
      </c>
      <c r="D32" s="32" t="s">
        <v>180</v>
      </c>
      <c r="E32" s="1" t="s">
        <v>181</v>
      </c>
      <c r="F32" s="32" t="s">
        <v>182</v>
      </c>
      <c r="G32" s="69"/>
    </row>
    <row r="33" spans="1:7" s="68" customFormat="1" ht="51" x14ac:dyDescent="0.25">
      <c r="A33" s="226"/>
      <c r="B33" s="1" t="s">
        <v>183</v>
      </c>
      <c r="C33" s="32" t="s">
        <v>184</v>
      </c>
      <c r="D33" s="32" t="s">
        <v>185</v>
      </c>
      <c r="E33" s="1" t="s">
        <v>186</v>
      </c>
      <c r="F33" s="32" t="s">
        <v>187</v>
      </c>
      <c r="G33" s="67"/>
    </row>
    <row r="34" spans="1:7" s="68" customFormat="1" ht="102" x14ac:dyDescent="0.25">
      <c r="A34" s="226"/>
      <c r="B34" s="1" t="s">
        <v>188</v>
      </c>
      <c r="C34" s="32" t="s">
        <v>189</v>
      </c>
      <c r="D34" s="32" t="s">
        <v>190</v>
      </c>
      <c r="E34" s="1" t="s">
        <v>191</v>
      </c>
      <c r="F34" s="32" t="s">
        <v>192</v>
      </c>
      <c r="G34" s="69"/>
    </row>
    <row r="35" spans="1:7" s="68" customFormat="1" ht="38.25" x14ac:dyDescent="0.25">
      <c r="A35" s="226"/>
      <c r="B35" s="1" t="s">
        <v>193</v>
      </c>
      <c r="C35" s="32" t="s">
        <v>184</v>
      </c>
      <c r="D35" s="32" t="s">
        <v>194</v>
      </c>
      <c r="E35" s="1" t="s">
        <v>195</v>
      </c>
      <c r="F35" s="32" t="s">
        <v>196</v>
      </c>
      <c r="G35" s="69"/>
    </row>
    <row r="36" spans="1:7" s="68" customFormat="1" ht="38.25" x14ac:dyDescent="0.25">
      <c r="A36" s="226"/>
      <c r="B36" s="1" t="s">
        <v>197</v>
      </c>
      <c r="C36" s="32" t="s">
        <v>184</v>
      </c>
      <c r="D36" s="32" t="s">
        <v>198</v>
      </c>
      <c r="E36" s="32" t="s">
        <v>195</v>
      </c>
      <c r="F36" s="32" t="s">
        <v>199</v>
      </c>
      <c r="G36" s="67"/>
    </row>
    <row r="37" spans="1:7" s="68" customFormat="1" ht="38.25" x14ac:dyDescent="0.25">
      <c r="A37" s="226"/>
      <c r="B37" s="1" t="s">
        <v>197</v>
      </c>
      <c r="C37" s="32" t="s">
        <v>179</v>
      </c>
      <c r="D37" s="32" t="s">
        <v>200</v>
      </c>
      <c r="E37" s="32" t="s">
        <v>195</v>
      </c>
      <c r="F37" s="32" t="s">
        <v>196</v>
      </c>
      <c r="G37" s="67"/>
    </row>
    <row r="38" spans="1:7" s="68" customFormat="1" ht="38.25" x14ac:dyDescent="0.25">
      <c r="A38" s="226"/>
      <c r="B38" s="1" t="s">
        <v>175</v>
      </c>
      <c r="C38" s="32" t="s">
        <v>184</v>
      </c>
      <c r="D38" s="32" t="s">
        <v>201</v>
      </c>
      <c r="E38" s="32" t="s">
        <v>195</v>
      </c>
      <c r="F38" s="32" t="s">
        <v>196</v>
      </c>
      <c r="G38" s="67"/>
    </row>
    <row r="39" spans="1:7" s="68" customFormat="1" ht="38.25" x14ac:dyDescent="0.25">
      <c r="A39" s="226"/>
      <c r="B39" s="1" t="s">
        <v>160</v>
      </c>
      <c r="C39" s="32" t="s">
        <v>202</v>
      </c>
      <c r="D39" s="32" t="s">
        <v>203</v>
      </c>
      <c r="E39" s="1" t="s">
        <v>195</v>
      </c>
      <c r="F39" s="32" t="s">
        <v>196</v>
      </c>
      <c r="G39" s="67"/>
    </row>
    <row r="40" spans="1:7" s="68" customFormat="1" ht="38.25" x14ac:dyDescent="0.25">
      <c r="A40" s="226"/>
      <c r="B40" s="1" t="s">
        <v>160</v>
      </c>
      <c r="C40" s="32" t="s">
        <v>202</v>
      </c>
      <c r="D40" s="32" t="s">
        <v>204</v>
      </c>
      <c r="E40" s="1" t="s">
        <v>195</v>
      </c>
      <c r="F40" s="32" t="s">
        <v>196</v>
      </c>
      <c r="G40" s="67"/>
    </row>
    <row r="41" spans="1:7" s="68" customFormat="1" ht="51" x14ac:dyDescent="0.25">
      <c r="A41" s="226"/>
      <c r="B41" s="1" t="s">
        <v>197</v>
      </c>
      <c r="C41" s="32" t="s">
        <v>205</v>
      </c>
      <c r="D41" s="32" t="s">
        <v>206</v>
      </c>
      <c r="E41" s="1" t="s">
        <v>195</v>
      </c>
      <c r="F41" s="32" t="s">
        <v>207</v>
      </c>
      <c r="G41" s="67"/>
    </row>
    <row r="42" spans="1:7" s="68" customFormat="1" ht="38.25" x14ac:dyDescent="0.25">
      <c r="A42" s="226"/>
      <c r="B42" s="1" t="s">
        <v>152</v>
      </c>
      <c r="C42" s="32" t="s">
        <v>205</v>
      </c>
      <c r="D42" s="32" t="s">
        <v>208</v>
      </c>
      <c r="E42" s="1" t="s">
        <v>195</v>
      </c>
      <c r="F42" s="32" t="s">
        <v>196</v>
      </c>
      <c r="G42" s="67"/>
    </row>
    <row r="43" spans="1:7" s="68" customFormat="1" ht="38.25" x14ac:dyDescent="0.25">
      <c r="A43" s="226"/>
      <c r="B43" s="1" t="s">
        <v>209</v>
      </c>
      <c r="C43" s="32" t="s">
        <v>210</v>
      </c>
      <c r="D43" s="32" t="s">
        <v>211</v>
      </c>
      <c r="E43" s="32" t="s">
        <v>33</v>
      </c>
      <c r="F43" s="32" t="s">
        <v>212</v>
      </c>
      <c r="G43" s="67" t="s">
        <v>213</v>
      </c>
    </row>
    <row r="44" spans="1:7" s="68" customFormat="1" ht="63.75" x14ac:dyDescent="0.25">
      <c r="A44" s="226"/>
      <c r="B44" s="1" t="s">
        <v>214</v>
      </c>
      <c r="C44" s="32" t="s">
        <v>205</v>
      </c>
      <c r="D44" s="32" t="s">
        <v>215</v>
      </c>
      <c r="E44" s="32" t="s">
        <v>216</v>
      </c>
      <c r="F44" s="32" t="s">
        <v>217</v>
      </c>
      <c r="G44" s="67" t="s">
        <v>218</v>
      </c>
    </row>
    <row r="45" spans="1:7" s="68" customFormat="1" ht="63.75" x14ac:dyDescent="0.25">
      <c r="A45" s="226"/>
      <c r="B45" s="1" t="s">
        <v>219</v>
      </c>
      <c r="C45" s="32" t="s">
        <v>46</v>
      </c>
      <c r="D45" s="32" t="s">
        <v>220</v>
      </c>
      <c r="E45" s="32" t="s">
        <v>221</v>
      </c>
      <c r="F45" s="32" t="s">
        <v>217</v>
      </c>
      <c r="G45" s="69" t="s">
        <v>222</v>
      </c>
    </row>
    <row r="46" spans="1:7" s="68" customFormat="1" ht="38.25" x14ac:dyDescent="0.25">
      <c r="A46" s="227" t="s">
        <v>48</v>
      </c>
      <c r="B46" s="1" t="s">
        <v>197</v>
      </c>
      <c r="C46" s="32" t="s">
        <v>235</v>
      </c>
      <c r="D46" s="1" t="s">
        <v>236</v>
      </c>
      <c r="E46" s="32" t="s">
        <v>237</v>
      </c>
      <c r="F46" s="32" t="s">
        <v>238</v>
      </c>
      <c r="G46" s="67"/>
    </row>
    <row r="47" spans="1:7" s="68" customFormat="1" ht="38.25" x14ac:dyDescent="0.25">
      <c r="A47" s="228"/>
      <c r="B47" s="1" t="s">
        <v>239</v>
      </c>
      <c r="C47" s="32" t="s">
        <v>235</v>
      </c>
      <c r="D47" s="1" t="s">
        <v>240</v>
      </c>
      <c r="E47" s="32" t="s">
        <v>237</v>
      </c>
      <c r="F47" s="32" t="s">
        <v>238</v>
      </c>
      <c r="G47" s="67"/>
    </row>
    <row r="48" spans="1:7" s="68" customFormat="1" ht="38.25" x14ac:dyDescent="0.25">
      <c r="A48" s="228"/>
      <c r="B48" s="1" t="s">
        <v>197</v>
      </c>
      <c r="C48" s="32" t="s">
        <v>241</v>
      </c>
      <c r="D48" s="1" t="s">
        <v>242</v>
      </c>
      <c r="E48" s="32" t="s">
        <v>158</v>
      </c>
      <c r="F48" s="32" t="s">
        <v>238</v>
      </c>
      <c r="G48" s="67"/>
    </row>
    <row r="49" spans="1:7" s="68" customFormat="1" ht="38.25" x14ac:dyDescent="0.25">
      <c r="A49" s="228"/>
      <c r="B49" s="1" t="s">
        <v>197</v>
      </c>
      <c r="C49" s="32" t="s">
        <v>243</v>
      </c>
      <c r="D49" s="32" t="s">
        <v>314</v>
      </c>
      <c r="E49" s="32" t="s">
        <v>244</v>
      </c>
      <c r="F49" s="32" t="s">
        <v>245</v>
      </c>
      <c r="G49" s="69"/>
    </row>
    <row r="50" spans="1:7" s="68" customFormat="1" ht="38.25" x14ac:dyDescent="0.25">
      <c r="A50" s="228"/>
      <c r="B50" s="1" t="s">
        <v>197</v>
      </c>
      <c r="C50" s="32" t="s">
        <v>246</v>
      </c>
      <c r="D50" s="32" t="s">
        <v>247</v>
      </c>
      <c r="E50" s="32" t="s">
        <v>248</v>
      </c>
      <c r="F50" s="32" t="s">
        <v>249</v>
      </c>
      <c r="G50" s="69"/>
    </row>
    <row r="51" spans="1:7" s="68" customFormat="1" ht="38.25" x14ac:dyDescent="0.25">
      <c r="A51" s="228"/>
      <c r="B51" s="1" t="s">
        <v>193</v>
      </c>
      <c r="C51" s="32" t="s">
        <v>241</v>
      </c>
      <c r="D51" s="32" t="s">
        <v>315</v>
      </c>
      <c r="E51" s="32" t="s">
        <v>186</v>
      </c>
      <c r="F51" s="71" t="s">
        <v>316</v>
      </c>
      <c r="G51" s="69"/>
    </row>
    <row r="52" spans="1:7" s="68" customFormat="1" ht="76.5" x14ac:dyDescent="0.25">
      <c r="A52" s="228"/>
      <c r="B52" s="32" t="s">
        <v>250</v>
      </c>
      <c r="C52" s="32" t="s">
        <v>251</v>
      </c>
      <c r="D52" s="32" t="s">
        <v>252</v>
      </c>
      <c r="E52" s="32" t="s">
        <v>244</v>
      </c>
      <c r="F52" s="32" t="s">
        <v>253</v>
      </c>
      <c r="G52" s="67"/>
    </row>
    <row r="53" spans="1:7" s="68" customFormat="1" ht="51" x14ac:dyDescent="0.25">
      <c r="A53" s="228"/>
      <c r="B53" s="32" t="s">
        <v>317</v>
      </c>
      <c r="C53" s="32" t="s">
        <v>51</v>
      </c>
      <c r="D53" s="32" t="s">
        <v>318</v>
      </c>
      <c r="E53" s="32" t="s">
        <v>244</v>
      </c>
      <c r="F53" s="32" t="s">
        <v>245</v>
      </c>
      <c r="G53" s="67" t="s">
        <v>336</v>
      </c>
    </row>
    <row r="54" spans="1:7" s="68" customFormat="1" ht="63.75" x14ac:dyDescent="0.25">
      <c r="A54" s="228"/>
      <c r="B54" s="32" t="s">
        <v>22</v>
      </c>
      <c r="C54" s="32" t="s">
        <v>51</v>
      </c>
      <c r="D54" s="32" t="s">
        <v>254</v>
      </c>
      <c r="E54" s="32" t="s">
        <v>244</v>
      </c>
      <c r="F54" s="32" t="s">
        <v>245</v>
      </c>
      <c r="G54" s="67"/>
    </row>
    <row r="55" spans="1:7" s="68" customFormat="1" ht="63.75" x14ac:dyDescent="0.25">
      <c r="A55" s="228"/>
      <c r="B55" s="32" t="s">
        <v>22</v>
      </c>
      <c r="C55" s="32" t="s">
        <v>259</v>
      </c>
      <c r="D55" s="32" t="s">
        <v>262</v>
      </c>
      <c r="E55" s="32" t="s">
        <v>248</v>
      </c>
      <c r="F55" s="32" t="s">
        <v>263</v>
      </c>
      <c r="G55" s="67"/>
    </row>
    <row r="56" spans="1:7" s="68" customFormat="1" ht="38.25" x14ac:dyDescent="0.25">
      <c r="A56" s="228"/>
      <c r="B56" s="32" t="s">
        <v>146</v>
      </c>
      <c r="C56" s="32" t="s">
        <v>243</v>
      </c>
      <c r="D56" s="32" t="s">
        <v>255</v>
      </c>
      <c r="E56" s="32" t="s">
        <v>244</v>
      </c>
      <c r="F56" s="32" t="s">
        <v>245</v>
      </c>
      <c r="G56" s="69"/>
    </row>
    <row r="57" spans="1:7" s="68" customFormat="1" ht="51" x14ac:dyDescent="0.25">
      <c r="A57" s="228"/>
      <c r="B57" s="32" t="s">
        <v>256</v>
      </c>
      <c r="C57" s="32" t="s">
        <v>241</v>
      </c>
      <c r="D57" s="32" t="s">
        <v>257</v>
      </c>
      <c r="E57" s="32" t="s">
        <v>244</v>
      </c>
      <c r="F57" s="32" t="s">
        <v>258</v>
      </c>
      <c r="G57" s="69"/>
    </row>
    <row r="58" spans="1:7" s="68" customFormat="1" ht="38.25" x14ac:dyDescent="0.25">
      <c r="A58" s="228"/>
      <c r="B58" s="32" t="s">
        <v>256</v>
      </c>
      <c r="C58" s="32" t="s">
        <v>259</v>
      </c>
      <c r="D58" s="32" t="s">
        <v>260</v>
      </c>
      <c r="E58" s="32" t="s">
        <v>248</v>
      </c>
      <c r="F58" s="32" t="s">
        <v>261</v>
      </c>
      <c r="G58" s="69" t="s">
        <v>343</v>
      </c>
    </row>
    <row r="59" spans="1:7" s="68" customFormat="1" ht="51" x14ac:dyDescent="0.25">
      <c r="A59" s="228"/>
      <c r="B59" s="32" t="s">
        <v>49</v>
      </c>
      <c r="C59" s="32" t="s">
        <v>259</v>
      </c>
      <c r="D59" s="32" t="s">
        <v>264</v>
      </c>
      <c r="E59" s="32" t="s">
        <v>248</v>
      </c>
      <c r="F59" s="32" t="s">
        <v>265</v>
      </c>
      <c r="G59" s="67"/>
    </row>
    <row r="60" spans="1:7" s="68" customFormat="1" ht="25.5" x14ac:dyDescent="0.25">
      <c r="A60" s="228"/>
      <c r="B60" s="32" t="s">
        <v>49</v>
      </c>
      <c r="C60" s="32" t="s">
        <v>259</v>
      </c>
      <c r="D60" s="32" t="s">
        <v>267</v>
      </c>
      <c r="E60" s="32" t="s">
        <v>248</v>
      </c>
      <c r="F60" s="32" t="s">
        <v>268</v>
      </c>
      <c r="G60" s="69" t="s">
        <v>266</v>
      </c>
    </row>
    <row r="61" spans="1:7" s="68" customFormat="1" ht="38.25" x14ac:dyDescent="0.25">
      <c r="A61" s="228"/>
      <c r="B61" s="32" t="s">
        <v>269</v>
      </c>
      <c r="C61" s="32" t="s">
        <v>52</v>
      </c>
      <c r="D61" s="32" t="s">
        <v>270</v>
      </c>
      <c r="E61" s="32" t="s">
        <v>244</v>
      </c>
      <c r="F61" s="32" t="s">
        <v>271</v>
      </c>
      <c r="G61" s="69"/>
    </row>
    <row r="62" spans="1:7" s="68" customFormat="1" ht="38.25" x14ac:dyDescent="0.25">
      <c r="A62" s="228"/>
      <c r="B62" s="32" t="s">
        <v>269</v>
      </c>
      <c r="C62" s="32" t="s">
        <v>259</v>
      </c>
      <c r="D62" s="32" t="s">
        <v>270</v>
      </c>
      <c r="E62" s="32" t="s">
        <v>272</v>
      </c>
      <c r="F62" s="32" t="s">
        <v>273</v>
      </c>
      <c r="G62" s="67"/>
    </row>
    <row r="63" spans="1:7" s="68" customFormat="1" ht="38.25" x14ac:dyDescent="0.25">
      <c r="A63" s="228"/>
      <c r="B63" s="32" t="s">
        <v>178</v>
      </c>
      <c r="C63" s="32" t="s">
        <v>47</v>
      </c>
      <c r="D63" s="32" t="s">
        <v>275</v>
      </c>
      <c r="E63" s="32" t="s">
        <v>237</v>
      </c>
      <c r="F63" s="32" t="s">
        <v>238</v>
      </c>
      <c r="G63" s="69" t="s">
        <v>274</v>
      </c>
    </row>
    <row r="64" spans="1:7" s="68" customFormat="1" ht="25.5" x14ac:dyDescent="0.25">
      <c r="A64" s="228"/>
      <c r="B64" s="32" t="s">
        <v>239</v>
      </c>
      <c r="C64" s="32" t="s">
        <v>44</v>
      </c>
      <c r="D64" s="32" t="s">
        <v>276</v>
      </c>
      <c r="E64" s="32" t="s">
        <v>158</v>
      </c>
      <c r="F64" s="32" t="s">
        <v>277</v>
      </c>
      <c r="G64" s="67"/>
    </row>
    <row r="65" spans="1:7" s="68" customFormat="1" ht="38.25" x14ac:dyDescent="0.25">
      <c r="A65" s="228"/>
      <c r="B65" s="32" t="s">
        <v>39</v>
      </c>
      <c r="C65" s="32" t="s">
        <v>241</v>
      </c>
      <c r="D65" s="32" t="s">
        <v>341</v>
      </c>
      <c r="E65" s="32" t="s">
        <v>244</v>
      </c>
      <c r="F65" s="32" t="s">
        <v>342</v>
      </c>
      <c r="G65" s="67"/>
    </row>
    <row r="66" spans="1:7" s="68" customFormat="1" ht="54" customHeight="1" x14ac:dyDescent="0.25">
      <c r="A66" s="228"/>
      <c r="B66" s="76" t="s">
        <v>323</v>
      </c>
      <c r="C66" s="76" t="s">
        <v>325</v>
      </c>
      <c r="D66" s="76" t="s">
        <v>324</v>
      </c>
      <c r="E66" s="32" t="s">
        <v>326</v>
      </c>
      <c r="F66" s="32" t="s">
        <v>334</v>
      </c>
      <c r="G66" s="69" t="s">
        <v>329</v>
      </c>
    </row>
    <row r="67" spans="1:7" s="68" customFormat="1" ht="72" customHeight="1" x14ac:dyDescent="0.25">
      <c r="A67" s="228"/>
      <c r="B67" s="76" t="s">
        <v>330</v>
      </c>
      <c r="C67" s="76" t="s">
        <v>333</v>
      </c>
      <c r="D67" s="76" t="s">
        <v>332</v>
      </c>
      <c r="E67" s="32" t="s">
        <v>326</v>
      </c>
      <c r="F67" s="32" t="s">
        <v>335</v>
      </c>
      <c r="G67" s="69" t="s">
        <v>331</v>
      </c>
    </row>
    <row r="68" spans="1:7" s="68" customFormat="1" ht="38.25" x14ac:dyDescent="0.25">
      <c r="A68" s="228"/>
      <c r="B68" s="32" t="s">
        <v>167</v>
      </c>
      <c r="C68" s="32" t="s">
        <v>278</v>
      </c>
      <c r="D68" s="32" t="s">
        <v>279</v>
      </c>
      <c r="E68" s="32" t="s">
        <v>280</v>
      </c>
      <c r="F68" s="32" t="s">
        <v>245</v>
      </c>
      <c r="G68" s="67"/>
    </row>
    <row r="69" spans="1:7" s="68" customFormat="1" ht="63.75" x14ac:dyDescent="0.25">
      <c r="A69" s="229"/>
      <c r="B69" s="32" t="s">
        <v>167</v>
      </c>
      <c r="C69" s="32" t="s">
        <v>251</v>
      </c>
      <c r="D69" s="32" t="s">
        <v>281</v>
      </c>
      <c r="E69" s="32" t="s">
        <v>282</v>
      </c>
      <c r="F69" s="32" t="s">
        <v>283</v>
      </c>
      <c r="G69" s="67"/>
    </row>
    <row r="70" spans="1:7" s="68" customFormat="1" ht="38.25" x14ac:dyDescent="0.25">
      <c r="A70" s="226" t="s">
        <v>42</v>
      </c>
      <c r="B70" s="32" t="s">
        <v>167</v>
      </c>
      <c r="C70" s="32" t="s">
        <v>41</v>
      </c>
      <c r="D70" s="32" t="s">
        <v>284</v>
      </c>
      <c r="E70" s="32" t="s">
        <v>285</v>
      </c>
      <c r="F70" s="32" t="s">
        <v>286</v>
      </c>
      <c r="G70" s="67"/>
    </row>
    <row r="71" spans="1:7" s="68" customFormat="1" ht="12.75" x14ac:dyDescent="0.25">
      <c r="A71" s="230"/>
      <c r="B71" s="32" t="s">
        <v>287</v>
      </c>
      <c r="C71" s="32"/>
      <c r="D71" s="32"/>
      <c r="E71" s="32"/>
      <c r="F71" s="32"/>
      <c r="G71" s="67"/>
    </row>
    <row r="72" spans="1:7" s="68" customFormat="1" ht="38.25" x14ac:dyDescent="0.25">
      <c r="A72" s="230"/>
      <c r="B72" s="32" t="s">
        <v>288</v>
      </c>
      <c r="C72" s="32"/>
      <c r="D72" s="32"/>
      <c r="E72" s="32"/>
      <c r="F72" s="32"/>
      <c r="G72" s="67"/>
    </row>
    <row r="73" spans="1:7" s="68" customFormat="1" ht="114.75" x14ac:dyDescent="0.25">
      <c r="A73" s="230"/>
      <c r="B73" s="32" t="s">
        <v>289</v>
      </c>
      <c r="C73" s="32" t="s">
        <v>337</v>
      </c>
      <c r="D73" s="32" t="s">
        <v>344</v>
      </c>
      <c r="E73" s="32" t="s">
        <v>340</v>
      </c>
      <c r="F73" s="32" t="s">
        <v>338</v>
      </c>
      <c r="G73" s="73" t="s">
        <v>339</v>
      </c>
    </row>
    <row r="74" spans="1:7" s="68" customFormat="1" ht="12.75" x14ac:dyDescent="0.25">
      <c r="A74" s="230"/>
      <c r="B74" s="32" t="s">
        <v>290</v>
      </c>
      <c r="C74" s="32"/>
      <c r="D74" s="32"/>
      <c r="E74" s="32"/>
      <c r="F74" s="32"/>
      <c r="G74" s="67"/>
    </row>
    <row r="75" spans="1:7" s="68" customFormat="1" ht="63.75" x14ac:dyDescent="0.25">
      <c r="A75" s="227" t="s">
        <v>43</v>
      </c>
      <c r="B75" s="32" t="s">
        <v>291</v>
      </c>
      <c r="C75" s="32" t="s">
        <v>292</v>
      </c>
      <c r="D75" s="32" t="s">
        <v>293</v>
      </c>
      <c r="E75" s="32" t="s">
        <v>294</v>
      </c>
      <c r="F75" s="32" t="s">
        <v>295</v>
      </c>
      <c r="G75" s="69" t="s">
        <v>296</v>
      </c>
    </row>
    <row r="76" spans="1:7" s="68" customFormat="1" ht="63.75" x14ac:dyDescent="0.25">
      <c r="A76" s="228"/>
      <c r="B76" s="32" t="s">
        <v>297</v>
      </c>
      <c r="C76" s="32" t="s">
        <v>298</v>
      </c>
      <c r="D76" s="32" t="s">
        <v>299</v>
      </c>
      <c r="E76" s="32" t="s">
        <v>294</v>
      </c>
      <c r="F76" s="32" t="s">
        <v>295</v>
      </c>
      <c r="G76" s="69" t="s">
        <v>296</v>
      </c>
    </row>
    <row r="77" spans="1:7" s="68" customFormat="1" ht="51" x14ac:dyDescent="0.25">
      <c r="A77" s="229"/>
      <c r="B77" s="76" t="s">
        <v>328</v>
      </c>
      <c r="C77" s="32" t="s">
        <v>320</v>
      </c>
      <c r="D77" s="32" t="s">
        <v>321</v>
      </c>
      <c r="E77" s="32" t="s">
        <v>294</v>
      </c>
      <c r="F77" s="32" t="s">
        <v>295</v>
      </c>
      <c r="G77" s="67" t="s">
        <v>322</v>
      </c>
    </row>
  </sheetData>
  <autoFilter ref="A7:H77"/>
  <mergeCells count="20">
    <mergeCell ref="A8:A31"/>
    <mergeCell ref="A32:A45"/>
    <mergeCell ref="A46:A69"/>
    <mergeCell ref="A70:A74"/>
    <mergeCell ref="A75:A77"/>
    <mergeCell ref="A5:A7"/>
    <mergeCell ref="B5:B7"/>
    <mergeCell ref="C5:D5"/>
    <mergeCell ref="E5:F5"/>
    <mergeCell ref="G5:G7"/>
    <mergeCell ref="C6:C7"/>
    <mergeCell ref="D6:D7"/>
    <mergeCell ref="E6:E7"/>
    <mergeCell ref="F6:F7"/>
    <mergeCell ref="A4:G4"/>
    <mergeCell ref="A1:B3"/>
    <mergeCell ref="C1:G1"/>
    <mergeCell ref="C2:G2"/>
    <mergeCell ref="D3:E3"/>
    <mergeCell ref="F3:G3"/>
  </mergeCells>
  <dataValidations count="2">
    <dataValidation type="list" allowBlank="1" showInputMessage="1" showErrorMessage="1" sqref="E8">
      <formula1>$E$8:$E$35</formula1>
    </dataValidation>
    <dataValidation type="list" allowBlank="1" showInputMessage="1" showErrorMessage="1" sqref="B47">
      <formula1>$B$8:$B$49</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SheetLayoutView="100" workbookViewId="0">
      <pane ySplit="7" topLeftCell="A72" activePane="bottomLeft" state="frozen"/>
      <selection activeCell="A18" sqref="A18"/>
      <selection pane="bottomLeft" activeCell="C79" sqref="C79"/>
    </sheetView>
  </sheetViews>
  <sheetFormatPr baseColWidth="10" defaultColWidth="0" defaultRowHeight="15" x14ac:dyDescent="0.25"/>
  <cols>
    <col min="1" max="1" width="31.7109375" style="105" customWidth="1"/>
    <col min="2" max="2" width="31.28515625" style="105" customWidth="1"/>
    <col min="3" max="3" width="36.28515625" style="105" customWidth="1"/>
    <col min="4" max="4" width="27.28515625" style="105" customWidth="1"/>
    <col min="5" max="5" width="34.42578125" style="105" customWidth="1"/>
    <col min="6" max="6" width="8.42578125" style="11" customWidth="1"/>
    <col min="7" max="7" width="0" style="11" hidden="1" customWidth="1"/>
    <col min="8" max="16384" width="36.28515625" style="11" hidden="1"/>
  </cols>
  <sheetData>
    <row r="1" spans="1:6" s="3" customFormat="1" x14ac:dyDescent="0.25">
      <c r="A1" s="208"/>
      <c r="B1" s="231" t="s">
        <v>348</v>
      </c>
      <c r="C1" s="231"/>
      <c r="D1" s="231"/>
      <c r="E1" s="231"/>
    </row>
    <row r="2" spans="1:6" s="3" customFormat="1" ht="24.75" customHeight="1" x14ac:dyDescent="0.25">
      <c r="A2" s="208"/>
      <c r="B2" s="231" t="s">
        <v>495</v>
      </c>
      <c r="C2" s="231"/>
      <c r="D2" s="231"/>
      <c r="E2" s="231"/>
    </row>
    <row r="3" spans="1:6" s="3" customFormat="1" x14ac:dyDescent="0.25">
      <c r="A3" s="210"/>
      <c r="B3" s="174" t="s">
        <v>568</v>
      </c>
      <c r="C3" s="176"/>
      <c r="D3" s="174" t="s">
        <v>67</v>
      </c>
      <c r="E3" s="176"/>
    </row>
    <row r="4" spans="1:6" s="34" customFormat="1" ht="6" customHeight="1" x14ac:dyDescent="0.25">
      <c r="A4" s="205"/>
      <c r="B4" s="205"/>
      <c r="C4" s="205"/>
      <c r="D4" s="205"/>
      <c r="E4" s="205"/>
      <c r="F4" s="33"/>
    </row>
    <row r="5" spans="1:6" x14ac:dyDescent="0.25">
      <c r="A5" s="191" t="s">
        <v>11</v>
      </c>
      <c r="B5" s="232" t="s">
        <v>12</v>
      </c>
      <c r="C5" s="233"/>
      <c r="D5" s="232" t="s">
        <v>13</v>
      </c>
      <c r="E5" s="233"/>
    </row>
    <row r="6" spans="1:6" x14ac:dyDescent="0.25">
      <c r="A6" s="192"/>
      <c r="B6" s="191" t="s">
        <v>12</v>
      </c>
      <c r="C6" s="191" t="s">
        <v>17</v>
      </c>
      <c r="D6" s="191" t="s">
        <v>13</v>
      </c>
      <c r="E6" s="191" t="s">
        <v>18</v>
      </c>
    </row>
    <row r="7" spans="1:6" x14ac:dyDescent="0.25">
      <c r="A7" s="193"/>
      <c r="B7" s="193"/>
      <c r="C7" s="193"/>
      <c r="D7" s="193"/>
      <c r="E7" s="192"/>
    </row>
    <row r="8" spans="1:6" s="88" customFormat="1" ht="63.75" x14ac:dyDescent="0.25">
      <c r="A8" s="98" t="s">
        <v>22</v>
      </c>
      <c r="B8" s="100" t="s">
        <v>401</v>
      </c>
      <c r="C8" s="101" t="s">
        <v>315</v>
      </c>
      <c r="D8" s="101" t="s">
        <v>461</v>
      </c>
      <c r="E8" s="101" t="s">
        <v>427</v>
      </c>
      <c r="F8" s="92"/>
    </row>
    <row r="9" spans="1:6" s="88" customFormat="1" ht="25.5" x14ac:dyDescent="0.25">
      <c r="A9" s="98" t="s">
        <v>379</v>
      </c>
      <c r="B9" s="100" t="s">
        <v>38</v>
      </c>
      <c r="C9" s="101" t="s">
        <v>417</v>
      </c>
      <c r="D9" s="101" t="s">
        <v>426</v>
      </c>
      <c r="E9" s="101" t="s">
        <v>474</v>
      </c>
    </row>
    <row r="10" spans="1:6" s="88" customFormat="1" ht="38.25" x14ac:dyDescent="0.25">
      <c r="A10" s="98" t="s">
        <v>373</v>
      </c>
      <c r="B10" s="100" t="s">
        <v>210</v>
      </c>
      <c r="C10" s="101" t="s">
        <v>314</v>
      </c>
      <c r="D10" s="101" t="s">
        <v>439</v>
      </c>
      <c r="E10" s="101" t="s">
        <v>462</v>
      </c>
    </row>
    <row r="11" spans="1:6" s="88" customFormat="1" ht="25.5" x14ac:dyDescent="0.25">
      <c r="A11" s="98" t="s">
        <v>178</v>
      </c>
      <c r="B11" s="100" t="s">
        <v>40</v>
      </c>
      <c r="C11" s="101" t="s">
        <v>450</v>
      </c>
      <c r="D11" s="101" t="s">
        <v>455</v>
      </c>
      <c r="E11" s="101" t="s">
        <v>475</v>
      </c>
    </row>
    <row r="12" spans="1:6" s="88" customFormat="1" ht="38.25" x14ac:dyDescent="0.25">
      <c r="A12" s="98" t="s">
        <v>428</v>
      </c>
      <c r="B12" s="100" t="s">
        <v>337</v>
      </c>
      <c r="C12" s="101" t="s">
        <v>393</v>
      </c>
      <c r="D12" s="101" t="s">
        <v>423</v>
      </c>
      <c r="E12" s="101" t="s">
        <v>391</v>
      </c>
    </row>
    <row r="13" spans="1:6" s="88" customFormat="1" ht="38.25" x14ac:dyDescent="0.25">
      <c r="A13" s="98" t="s">
        <v>137</v>
      </c>
      <c r="B13" s="100" t="s">
        <v>381</v>
      </c>
      <c r="C13" s="101" t="s">
        <v>635</v>
      </c>
      <c r="D13" s="101" t="s">
        <v>395</v>
      </c>
      <c r="E13" s="101" t="s">
        <v>438</v>
      </c>
    </row>
    <row r="14" spans="1:6" s="88" customFormat="1" ht="25.5" x14ac:dyDescent="0.25">
      <c r="A14" s="98" t="s">
        <v>425</v>
      </c>
      <c r="B14" s="100" t="s">
        <v>311</v>
      </c>
      <c r="C14" s="101" t="s">
        <v>435</v>
      </c>
      <c r="D14" s="101" t="s">
        <v>416</v>
      </c>
      <c r="E14" s="101" t="s">
        <v>338</v>
      </c>
    </row>
    <row r="15" spans="1:6" s="88" customFormat="1" ht="25.5" x14ac:dyDescent="0.25">
      <c r="A15" s="98" t="s">
        <v>491</v>
      </c>
      <c r="B15" s="100" t="s">
        <v>454</v>
      </c>
      <c r="C15" s="101" t="s">
        <v>520</v>
      </c>
      <c r="D15" s="101" t="s">
        <v>285</v>
      </c>
      <c r="E15" s="91" t="s">
        <v>396</v>
      </c>
    </row>
    <row r="16" spans="1:6" s="88" customFormat="1" ht="38.25" x14ac:dyDescent="0.25">
      <c r="A16" s="98" t="s">
        <v>539</v>
      </c>
      <c r="B16" s="100" t="s">
        <v>292</v>
      </c>
      <c r="C16" s="101" t="s">
        <v>351</v>
      </c>
      <c r="D16" s="101" t="s">
        <v>225</v>
      </c>
      <c r="E16" s="102" t="s">
        <v>476</v>
      </c>
    </row>
    <row r="17" spans="1:6" s="88" customFormat="1" ht="38.25" x14ac:dyDescent="0.25">
      <c r="A17" s="98" t="s">
        <v>420</v>
      </c>
      <c r="B17" s="98" t="s">
        <v>446</v>
      </c>
      <c r="C17" s="101" t="s">
        <v>200</v>
      </c>
      <c r="D17" s="101" t="s">
        <v>33</v>
      </c>
      <c r="E17" s="101" t="s">
        <v>468</v>
      </c>
    </row>
    <row r="18" spans="1:6" s="88" customFormat="1" ht="25.5" x14ac:dyDescent="0.25">
      <c r="A18" s="98" t="s">
        <v>394</v>
      </c>
      <c r="B18" s="100" t="s">
        <v>44</v>
      </c>
      <c r="C18" s="101" t="s">
        <v>138</v>
      </c>
      <c r="D18" s="101" t="s">
        <v>139</v>
      </c>
      <c r="E18" s="101" t="s">
        <v>471</v>
      </c>
    </row>
    <row r="19" spans="1:6" s="88" customFormat="1" ht="38.25" x14ac:dyDescent="0.25">
      <c r="A19" s="98" t="s">
        <v>457</v>
      </c>
      <c r="B19" s="98" t="s">
        <v>356</v>
      </c>
      <c r="C19" s="101" t="s">
        <v>148</v>
      </c>
      <c r="D19" s="101" t="s">
        <v>433</v>
      </c>
      <c r="E19" s="90" t="s">
        <v>463</v>
      </c>
      <c r="F19" s="92"/>
    </row>
    <row r="20" spans="1:6" s="88" customFormat="1" ht="63.75" x14ac:dyDescent="0.25">
      <c r="A20" s="98" t="s">
        <v>413</v>
      </c>
      <c r="B20" s="98" t="s">
        <v>563</v>
      </c>
      <c r="C20" s="101" t="s">
        <v>521</v>
      </c>
      <c r="D20" s="101" t="s">
        <v>404</v>
      </c>
      <c r="E20" s="101" t="s">
        <v>217</v>
      </c>
      <c r="F20" s="92"/>
    </row>
    <row r="21" spans="1:6" s="88" customFormat="1" ht="25.5" x14ac:dyDescent="0.25">
      <c r="A21" s="98" t="s">
        <v>400</v>
      </c>
      <c r="B21" s="100" t="s">
        <v>205</v>
      </c>
      <c r="C21" s="101" t="s">
        <v>481</v>
      </c>
      <c r="D21" s="101" t="s">
        <v>469</v>
      </c>
      <c r="E21" s="101" t="s">
        <v>182</v>
      </c>
      <c r="F21" s="92"/>
    </row>
    <row r="22" spans="1:6" s="88" customFormat="1" ht="38.25" x14ac:dyDescent="0.25">
      <c r="A22" s="98" t="s">
        <v>297</v>
      </c>
      <c r="B22" s="100" t="s">
        <v>46</v>
      </c>
      <c r="C22" s="101" t="s">
        <v>402</v>
      </c>
      <c r="D22" s="101" t="s">
        <v>449</v>
      </c>
      <c r="E22" s="102" t="s">
        <v>354</v>
      </c>
      <c r="F22" s="92"/>
    </row>
    <row r="23" spans="1:6" s="88" customFormat="1" ht="38.25" x14ac:dyDescent="0.25">
      <c r="A23" s="98" t="s">
        <v>323</v>
      </c>
      <c r="B23" s="100" t="s">
        <v>184</v>
      </c>
      <c r="C23" s="101" t="s">
        <v>522</v>
      </c>
      <c r="D23" s="101" t="s">
        <v>447</v>
      </c>
      <c r="E23" s="102" t="s">
        <v>460</v>
      </c>
    </row>
    <row r="24" spans="1:6" s="88" customFormat="1" ht="63.75" x14ac:dyDescent="0.25">
      <c r="A24" s="98" t="s">
        <v>525</v>
      </c>
      <c r="B24" s="100" t="s">
        <v>421</v>
      </c>
      <c r="C24" s="101" t="s">
        <v>504</v>
      </c>
      <c r="D24" s="101" t="s">
        <v>294</v>
      </c>
      <c r="E24" s="103" t="s">
        <v>187</v>
      </c>
    </row>
    <row r="25" spans="1:6" s="88" customFormat="1" ht="25.5" x14ac:dyDescent="0.25">
      <c r="A25" s="98" t="s">
        <v>488</v>
      </c>
      <c r="B25" s="100" t="s">
        <v>47</v>
      </c>
      <c r="C25" s="101" t="s">
        <v>233</v>
      </c>
      <c r="D25" s="101" t="s">
        <v>181</v>
      </c>
      <c r="E25" s="101" t="s">
        <v>169</v>
      </c>
    </row>
    <row r="26" spans="1:6" s="88" customFormat="1" ht="38.25" x14ac:dyDescent="0.25">
      <c r="A26" s="98" t="s">
        <v>49</v>
      </c>
      <c r="B26" s="100" t="s">
        <v>179</v>
      </c>
      <c r="C26" s="101" t="s">
        <v>482</v>
      </c>
      <c r="D26" s="101" t="s">
        <v>195</v>
      </c>
      <c r="E26" s="101" t="s">
        <v>155</v>
      </c>
    </row>
    <row r="27" spans="1:6" s="88" customFormat="1" ht="51" x14ac:dyDescent="0.25">
      <c r="A27" s="98" t="s">
        <v>385</v>
      </c>
      <c r="B27" s="100" t="s">
        <v>259</v>
      </c>
      <c r="C27" s="101" t="s">
        <v>464</v>
      </c>
      <c r="D27" s="101" t="s">
        <v>377</v>
      </c>
      <c r="E27" s="101" t="s">
        <v>389</v>
      </c>
    </row>
    <row r="28" spans="1:6" s="88" customFormat="1" ht="51" x14ac:dyDescent="0.25">
      <c r="A28" s="98" t="s">
        <v>419</v>
      </c>
      <c r="B28" s="100" t="s">
        <v>251</v>
      </c>
      <c r="C28" s="101" t="s">
        <v>360</v>
      </c>
      <c r="D28" s="101" t="s">
        <v>388</v>
      </c>
      <c r="E28" s="101" t="s">
        <v>443</v>
      </c>
      <c r="F28" s="92"/>
    </row>
    <row r="29" spans="1:6" s="88" customFormat="1" ht="51" x14ac:dyDescent="0.25">
      <c r="A29" s="98" t="s">
        <v>498</v>
      </c>
      <c r="B29" s="100" t="s">
        <v>411</v>
      </c>
      <c r="C29" s="101" t="s">
        <v>410</v>
      </c>
      <c r="D29" s="101" t="s">
        <v>158</v>
      </c>
      <c r="E29" s="101" t="s">
        <v>477</v>
      </c>
    </row>
    <row r="30" spans="1:6" s="88" customFormat="1" ht="51" x14ac:dyDescent="0.25">
      <c r="A30" s="98" t="s">
        <v>303</v>
      </c>
      <c r="B30" s="100" t="s">
        <v>409</v>
      </c>
      <c r="C30" s="101" t="s">
        <v>408</v>
      </c>
      <c r="D30" s="101" t="s">
        <v>390</v>
      </c>
      <c r="E30" s="101" t="s">
        <v>238</v>
      </c>
      <c r="F30" s="92"/>
    </row>
    <row r="31" spans="1:6" s="88" customFormat="1" ht="51" x14ac:dyDescent="0.25">
      <c r="A31" s="98" t="s">
        <v>518</v>
      </c>
      <c r="B31" s="100" t="s">
        <v>235</v>
      </c>
      <c r="C31" s="101" t="s">
        <v>444</v>
      </c>
      <c r="D31" s="90" t="s">
        <v>437</v>
      </c>
      <c r="E31" s="102" t="s">
        <v>357</v>
      </c>
    </row>
    <row r="32" spans="1:6" s="88" customFormat="1" ht="51" x14ac:dyDescent="0.25">
      <c r="A32" s="98" t="s">
        <v>256</v>
      </c>
      <c r="B32" s="100" t="s">
        <v>243</v>
      </c>
      <c r="C32" s="101" t="s">
        <v>452</v>
      </c>
      <c r="D32" s="90" t="s">
        <v>378</v>
      </c>
      <c r="E32" s="101" t="s">
        <v>384</v>
      </c>
    </row>
    <row r="33" spans="1:6" s="88" customFormat="1" ht="38.25" x14ac:dyDescent="0.25">
      <c r="A33" s="98" t="s">
        <v>239</v>
      </c>
      <c r="B33" s="100" t="s">
        <v>161</v>
      </c>
      <c r="C33" s="101" t="s">
        <v>374</v>
      </c>
      <c r="D33" s="90" t="s">
        <v>363</v>
      </c>
      <c r="E33" s="101" t="s">
        <v>445</v>
      </c>
    </row>
    <row r="34" spans="1:6" s="88" customFormat="1" ht="25.5" x14ac:dyDescent="0.25">
      <c r="A34" s="98" t="s">
        <v>197</v>
      </c>
      <c r="B34" s="100" t="s">
        <v>51</v>
      </c>
      <c r="C34" s="101" t="s">
        <v>526</v>
      </c>
      <c r="D34" s="90" t="s">
        <v>353</v>
      </c>
      <c r="E34" s="101" t="s">
        <v>380</v>
      </c>
    </row>
    <row r="35" spans="1:6" s="88" customFormat="1" ht="51" x14ac:dyDescent="0.25">
      <c r="A35" s="98" t="s">
        <v>317</v>
      </c>
      <c r="B35" s="100" t="s">
        <v>52</v>
      </c>
      <c r="C35" s="101" t="s">
        <v>540</v>
      </c>
      <c r="D35" s="90" t="s">
        <v>326</v>
      </c>
      <c r="E35" s="101" t="s">
        <v>456</v>
      </c>
    </row>
    <row r="36" spans="1:6" s="88" customFormat="1" ht="25.5" x14ac:dyDescent="0.25">
      <c r="A36" s="99" t="s">
        <v>415</v>
      </c>
      <c r="B36" s="100" t="s">
        <v>241</v>
      </c>
      <c r="C36" s="101" t="s">
        <v>542</v>
      </c>
      <c r="D36" s="104" t="s">
        <v>470</v>
      </c>
      <c r="E36" s="101" t="s">
        <v>355</v>
      </c>
    </row>
    <row r="37" spans="1:6" s="88" customFormat="1" ht="25.5" x14ac:dyDescent="0.25">
      <c r="A37" s="98" t="s">
        <v>291</v>
      </c>
      <c r="B37" s="100" t="s">
        <v>436</v>
      </c>
      <c r="C37" s="101" t="s">
        <v>543</v>
      </c>
      <c r="D37" s="104" t="s">
        <v>429</v>
      </c>
      <c r="E37" s="101" t="s">
        <v>234</v>
      </c>
      <c r="F37" s="92"/>
    </row>
    <row r="38" spans="1:6" s="88" customFormat="1" ht="25.5" x14ac:dyDescent="0.25">
      <c r="A38" s="98" t="s">
        <v>228</v>
      </c>
      <c r="B38" s="100" t="s">
        <v>403</v>
      </c>
      <c r="C38" s="101" t="s">
        <v>544</v>
      </c>
      <c r="D38" s="104" t="s">
        <v>458</v>
      </c>
      <c r="E38" s="101" t="s">
        <v>382</v>
      </c>
      <c r="F38" s="92"/>
    </row>
    <row r="39" spans="1:6" s="88" customFormat="1" ht="25.5" x14ac:dyDescent="0.25">
      <c r="A39" s="98" t="s">
        <v>144</v>
      </c>
      <c r="B39" s="98" t="s">
        <v>467</v>
      </c>
      <c r="C39" s="121" t="s">
        <v>565</v>
      </c>
      <c r="D39" s="90" t="s">
        <v>50</v>
      </c>
      <c r="E39" s="90" t="s">
        <v>327</v>
      </c>
      <c r="F39" s="92"/>
    </row>
    <row r="40" spans="1:6" s="88" customFormat="1" ht="38.25" x14ac:dyDescent="0.25">
      <c r="A40" s="98" t="s">
        <v>407</v>
      </c>
      <c r="B40" s="100" t="s">
        <v>406</v>
      </c>
      <c r="C40" s="84" t="s">
        <v>566</v>
      </c>
      <c r="D40" s="90" t="s">
        <v>472</v>
      </c>
      <c r="E40" s="103" t="s">
        <v>478</v>
      </c>
    </row>
    <row r="41" spans="1:6" s="88" customFormat="1" ht="51" x14ac:dyDescent="0.25">
      <c r="A41" s="98" t="s">
        <v>54</v>
      </c>
      <c r="B41" s="100" t="s">
        <v>397</v>
      </c>
      <c r="C41" s="101" t="s">
        <v>185</v>
      </c>
      <c r="D41" s="90" t="s">
        <v>272</v>
      </c>
      <c r="E41" s="91" t="s">
        <v>430</v>
      </c>
    </row>
    <row r="42" spans="1:6" s="88" customFormat="1" ht="38.25" x14ac:dyDescent="0.25">
      <c r="A42" s="98" t="s">
        <v>459</v>
      </c>
      <c r="B42" s="100" t="s">
        <v>466</v>
      </c>
      <c r="C42" s="101" t="s">
        <v>276</v>
      </c>
      <c r="D42" s="90" t="s">
        <v>375</v>
      </c>
      <c r="E42" s="90" t="s">
        <v>422</v>
      </c>
    </row>
    <row r="43" spans="1:6" s="88" customFormat="1" ht="38.25" x14ac:dyDescent="0.25">
      <c r="A43" s="98" t="s">
        <v>183</v>
      </c>
      <c r="B43" s="100" t="s">
        <v>53</v>
      </c>
      <c r="C43" s="101" t="s">
        <v>392</v>
      </c>
      <c r="D43" s="90" t="s">
        <v>386</v>
      </c>
      <c r="E43" s="90" t="s">
        <v>441</v>
      </c>
    </row>
    <row r="44" spans="1:6" s="88" customFormat="1" ht="63.75" x14ac:dyDescent="0.25">
      <c r="A44" s="98" t="s">
        <v>431</v>
      </c>
      <c r="B44" s="98" t="s">
        <v>442</v>
      </c>
      <c r="C44" s="101" t="s">
        <v>440</v>
      </c>
      <c r="D44" s="90" t="s">
        <v>465</v>
      </c>
      <c r="E44" s="90" t="s">
        <v>434</v>
      </c>
    </row>
    <row r="45" spans="1:6" s="88" customFormat="1" ht="38.25" x14ac:dyDescent="0.25">
      <c r="A45" s="98" t="s">
        <v>146</v>
      </c>
      <c r="B45" s="100" t="s">
        <v>156</v>
      </c>
      <c r="C45" s="101" t="s">
        <v>453</v>
      </c>
      <c r="D45" s="90" t="s">
        <v>398</v>
      </c>
      <c r="E45" s="90" t="s">
        <v>376</v>
      </c>
    </row>
    <row r="46" spans="1:6" s="88" customFormat="1" ht="38.25" x14ac:dyDescent="0.25">
      <c r="A46" s="98" t="s">
        <v>536</v>
      </c>
      <c r="B46" s="98" t="s">
        <v>383</v>
      </c>
      <c r="C46" s="101" t="s">
        <v>432</v>
      </c>
      <c r="D46" s="90" t="s">
        <v>473</v>
      </c>
      <c r="E46" s="103" t="s">
        <v>448</v>
      </c>
    </row>
    <row r="47" spans="1:6" s="88" customFormat="1" ht="51" x14ac:dyDescent="0.25">
      <c r="A47" s="98" t="s">
        <v>541</v>
      </c>
      <c r="B47" s="100" t="s">
        <v>298</v>
      </c>
      <c r="C47" s="102" t="s">
        <v>387</v>
      </c>
      <c r="D47" s="90" t="s">
        <v>482</v>
      </c>
      <c r="E47" s="104" t="s">
        <v>295</v>
      </c>
    </row>
    <row r="48" spans="1:6" s="88" customFormat="1" ht="127.5" x14ac:dyDescent="0.25">
      <c r="A48" s="98" t="s">
        <v>537</v>
      </c>
      <c r="B48" s="91" t="s">
        <v>716</v>
      </c>
      <c r="C48" s="101" t="s">
        <v>635</v>
      </c>
      <c r="D48" s="86" t="s">
        <v>567</v>
      </c>
      <c r="E48" s="101" t="s">
        <v>405</v>
      </c>
    </row>
    <row r="49" spans="1:6" s="88" customFormat="1" ht="25.5" x14ac:dyDescent="0.25">
      <c r="A49" s="104" t="s">
        <v>549</v>
      </c>
      <c r="B49" s="90"/>
      <c r="C49" s="101" t="s">
        <v>435</v>
      </c>
      <c r="D49" s="101"/>
      <c r="E49" s="104" t="s">
        <v>399</v>
      </c>
    </row>
    <row r="50" spans="1:6" s="88" customFormat="1" ht="25.5" x14ac:dyDescent="0.25">
      <c r="A50" s="104" t="s">
        <v>555</v>
      </c>
      <c r="B50" s="104"/>
      <c r="C50" s="101" t="s">
        <v>520</v>
      </c>
      <c r="D50" s="90"/>
      <c r="E50" s="101" t="s">
        <v>479</v>
      </c>
    </row>
    <row r="51" spans="1:6" s="88" customFormat="1" ht="38.25" x14ac:dyDescent="0.25">
      <c r="A51" s="104" t="s">
        <v>562</v>
      </c>
      <c r="B51" s="104"/>
      <c r="C51" s="101" t="s">
        <v>351</v>
      </c>
      <c r="D51" s="90"/>
      <c r="E51" s="101" t="s">
        <v>140</v>
      </c>
    </row>
    <row r="52" spans="1:6" s="88" customFormat="1" ht="38.25" x14ac:dyDescent="0.25">
      <c r="A52" s="104" t="s">
        <v>562</v>
      </c>
      <c r="B52" s="104"/>
      <c r="C52" s="101" t="s">
        <v>200</v>
      </c>
      <c r="D52" s="104"/>
      <c r="E52" s="90" t="s">
        <v>424</v>
      </c>
    </row>
    <row r="53" spans="1:6" s="88" customFormat="1" ht="25.5" x14ac:dyDescent="0.25">
      <c r="A53" s="104" t="s">
        <v>718</v>
      </c>
      <c r="B53" s="104"/>
      <c r="C53" s="101" t="s">
        <v>138</v>
      </c>
      <c r="D53" s="104"/>
      <c r="E53" s="90" t="s">
        <v>249</v>
      </c>
    </row>
    <row r="54" spans="1:6" s="88" customFormat="1" ht="25.5" x14ac:dyDescent="0.25">
      <c r="A54" s="104"/>
      <c r="B54" s="104"/>
      <c r="C54" s="101" t="s">
        <v>148</v>
      </c>
      <c r="D54" s="104"/>
      <c r="E54" s="104" t="s">
        <v>263</v>
      </c>
    </row>
    <row r="55" spans="1:6" s="88" customFormat="1" ht="38.25" x14ac:dyDescent="0.25">
      <c r="A55" s="104"/>
      <c r="B55" s="104"/>
      <c r="C55" s="101" t="s">
        <v>521</v>
      </c>
      <c r="D55" s="104"/>
      <c r="E55" s="104" t="s">
        <v>265</v>
      </c>
      <c r="F55" s="92"/>
    </row>
    <row r="56" spans="1:6" s="88" customFormat="1" ht="25.5" x14ac:dyDescent="0.25">
      <c r="A56" s="104"/>
      <c r="B56" s="104"/>
      <c r="C56" s="101" t="s">
        <v>481</v>
      </c>
      <c r="D56" s="104"/>
      <c r="E56" s="104" t="s">
        <v>352</v>
      </c>
      <c r="F56" s="92"/>
    </row>
    <row r="57" spans="1:6" s="88" customFormat="1" ht="25.5" x14ac:dyDescent="0.25">
      <c r="A57" s="104"/>
      <c r="B57" s="90"/>
      <c r="C57" s="101" t="s">
        <v>402</v>
      </c>
      <c r="D57" s="104"/>
      <c r="E57" s="104" t="s">
        <v>273</v>
      </c>
      <c r="F57" s="92"/>
    </row>
    <row r="58" spans="1:6" s="88" customFormat="1" ht="25.5" x14ac:dyDescent="0.25">
      <c r="A58" s="104"/>
      <c r="B58" s="90"/>
      <c r="C58" s="101" t="s">
        <v>522</v>
      </c>
      <c r="D58" s="104"/>
      <c r="E58" s="104" t="s">
        <v>480</v>
      </c>
      <c r="F58" s="92"/>
    </row>
    <row r="59" spans="1:6" s="88" customFormat="1" ht="63.75" x14ac:dyDescent="0.25">
      <c r="A59" s="104"/>
      <c r="B59" s="90"/>
      <c r="C59" s="101" t="s">
        <v>504</v>
      </c>
      <c r="D59" s="90"/>
      <c r="E59" s="103" t="s">
        <v>546</v>
      </c>
      <c r="F59" s="92"/>
    </row>
    <row r="60" spans="1:6" s="88" customFormat="1" ht="51" x14ac:dyDescent="0.25">
      <c r="A60" s="104"/>
      <c r="B60" s="104"/>
      <c r="C60" s="101" t="s">
        <v>233</v>
      </c>
      <c r="D60" s="90"/>
      <c r="E60" s="103" t="s">
        <v>547</v>
      </c>
    </row>
    <row r="61" spans="1:6" s="88" customFormat="1" ht="38.25" x14ac:dyDescent="0.25">
      <c r="A61" s="104"/>
      <c r="B61" s="104"/>
      <c r="C61" s="101" t="s">
        <v>482</v>
      </c>
      <c r="D61" s="90"/>
      <c r="E61" s="91" t="s">
        <v>724</v>
      </c>
    </row>
    <row r="62" spans="1:6" s="88" customFormat="1" ht="51" x14ac:dyDescent="0.25">
      <c r="A62" s="104"/>
      <c r="B62" s="104"/>
      <c r="C62" s="101" t="s">
        <v>464</v>
      </c>
      <c r="D62" s="91"/>
      <c r="E62" s="90"/>
    </row>
    <row r="63" spans="1:6" s="88" customFormat="1" ht="25.5" x14ac:dyDescent="0.25">
      <c r="A63" s="104"/>
      <c r="B63" s="104"/>
      <c r="C63" s="101" t="s">
        <v>360</v>
      </c>
      <c r="D63" s="104"/>
      <c r="E63" s="90"/>
    </row>
    <row r="64" spans="1:6" s="88" customFormat="1" ht="25.5" x14ac:dyDescent="0.25">
      <c r="A64" s="104"/>
      <c r="B64" s="104"/>
      <c r="C64" s="101" t="s">
        <v>410</v>
      </c>
      <c r="D64" s="104"/>
      <c r="E64" s="104"/>
    </row>
    <row r="65" spans="1:6" s="88" customFormat="1" ht="51" x14ac:dyDescent="0.25">
      <c r="A65" s="104"/>
      <c r="B65" s="104"/>
      <c r="C65" s="101" t="s">
        <v>408</v>
      </c>
      <c r="D65" s="104"/>
      <c r="E65" s="104"/>
      <c r="F65" s="92"/>
    </row>
    <row r="66" spans="1:6" s="88" customFormat="1" ht="25.5" x14ac:dyDescent="0.25">
      <c r="A66" s="104"/>
      <c r="B66" s="90"/>
      <c r="C66" s="101" t="s">
        <v>444</v>
      </c>
      <c r="D66" s="104"/>
      <c r="E66" s="104"/>
      <c r="F66" s="92"/>
    </row>
    <row r="67" spans="1:6" s="88" customFormat="1" ht="51" x14ac:dyDescent="0.25">
      <c r="A67" s="104"/>
      <c r="B67" s="90"/>
      <c r="C67" s="101" t="s">
        <v>452</v>
      </c>
      <c r="D67" s="104"/>
      <c r="E67" s="104"/>
      <c r="F67" s="92"/>
    </row>
    <row r="68" spans="1:6" s="88" customFormat="1" ht="25.5" x14ac:dyDescent="0.25">
      <c r="A68" s="104"/>
      <c r="B68" s="104"/>
      <c r="C68" s="101" t="s">
        <v>374</v>
      </c>
      <c r="D68" s="90"/>
      <c r="E68" s="104"/>
      <c r="F68" s="92"/>
    </row>
    <row r="69" spans="1:6" s="88" customFormat="1" ht="25.5" x14ac:dyDescent="0.25">
      <c r="A69" s="104"/>
      <c r="B69" s="104"/>
      <c r="C69" s="101" t="s">
        <v>526</v>
      </c>
      <c r="D69" s="90"/>
      <c r="E69" s="104"/>
    </row>
    <row r="70" spans="1:6" s="88" customFormat="1" ht="51" x14ac:dyDescent="0.25">
      <c r="A70" s="104"/>
      <c r="B70" s="104"/>
      <c r="C70" s="101" t="s">
        <v>540</v>
      </c>
      <c r="D70" s="104"/>
      <c r="E70" s="91"/>
    </row>
    <row r="71" spans="1:6" s="88" customFormat="1" ht="25.5" x14ac:dyDescent="0.25">
      <c r="A71" s="104"/>
      <c r="B71" s="104"/>
      <c r="C71" s="101" t="s">
        <v>542</v>
      </c>
      <c r="D71" s="104"/>
      <c r="E71" s="91"/>
    </row>
    <row r="72" spans="1:6" s="88" customFormat="1" ht="48.75" customHeight="1" x14ac:dyDescent="0.25">
      <c r="A72" s="104"/>
      <c r="B72" s="104"/>
      <c r="C72" s="101" t="s">
        <v>543</v>
      </c>
      <c r="D72" s="104"/>
      <c r="E72" s="104"/>
      <c r="F72" s="92"/>
    </row>
    <row r="73" spans="1:6" s="88" customFormat="1" ht="25.5" x14ac:dyDescent="0.25">
      <c r="A73" s="104"/>
      <c r="B73" s="104"/>
      <c r="C73" s="101" t="s">
        <v>544</v>
      </c>
      <c r="D73" s="104"/>
      <c r="E73" s="104"/>
    </row>
    <row r="74" spans="1:6" s="88" customFormat="1" ht="12.75" x14ac:dyDescent="0.25">
      <c r="A74" s="104"/>
      <c r="B74" s="104"/>
      <c r="C74" s="121" t="s">
        <v>565</v>
      </c>
      <c r="D74" s="104"/>
      <c r="E74" s="104"/>
    </row>
    <row r="75" spans="1:6" s="88" customFormat="1" x14ac:dyDescent="0.25">
      <c r="A75" s="104"/>
      <c r="B75" s="104"/>
      <c r="C75" s="84" t="s">
        <v>566</v>
      </c>
      <c r="D75" s="104"/>
      <c r="E75" s="104"/>
      <c r="F75" s="92"/>
    </row>
    <row r="76" spans="1:6" s="88" customFormat="1" ht="25.5" x14ac:dyDescent="0.25">
      <c r="A76" s="104"/>
      <c r="B76" s="104"/>
      <c r="C76" s="88" t="s">
        <v>717</v>
      </c>
      <c r="D76" s="104"/>
      <c r="E76" s="104"/>
      <c r="F76" s="92"/>
    </row>
    <row r="77" spans="1:6" s="88" customFormat="1" x14ac:dyDescent="0.25">
      <c r="A77" s="104"/>
      <c r="B77" s="104"/>
      <c r="C77" s="121" t="s">
        <v>720</v>
      </c>
      <c r="D77" s="104"/>
      <c r="E77" s="104"/>
      <c r="F77" s="92"/>
    </row>
    <row r="78" spans="1:6" s="88" customFormat="1" ht="38.25" x14ac:dyDescent="0.25">
      <c r="A78" s="104"/>
      <c r="B78" s="104"/>
      <c r="C78" s="101" t="s">
        <v>725</v>
      </c>
      <c r="D78" s="104"/>
      <c r="E78" s="104"/>
      <c r="F78" s="92"/>
    </row>
    <row r="79" spans="1:6" s="88" customFormat="1" ht="25.5" x14ac:dyDescent="0.25">
      <c r="A79" s="104"/>
      <c r="B79" s="104"/>
      <c r="C79" s="68" t="s">
        <v>728</v>
      </c>
      <c r="D79" s="104"/>
      <c r="E79" s="104"/>
      <c r="F79" s="92"/>
    </row>
    <row r="80" spans="1:6" s="88" customFormat="1" x14ac:dyDescent="0.25">
      <c r="A80" s="104"/>
      <c r="B80" s="104"/>
      <c r="C80" s="68"/>
      <c r="D80" s="104"/>
      <c r="E80" s="104"/>
      <c r="F80" s="92"/>
    </row>
    <row r="81" spans="1:6" s="88" customFormat="1" x14ac:dyDescent="0.25">
      <c r="A81" s="104"/>
      <c r="B81" s="104"/>
      <c r="C81" s="68"/>
      <c r="D81" s="104"/>
      <c r="E81" s="104"/>
      <c r="F81" s="92"/>
    </row>
    <row r="82" spans="1:6" s="88" customFormat="1" x14ac:dyDescent="0.25">
      <c r="A82" s="104"/>
      <c r="B82" s="104"/>
      <c r="C82" s="87"/>
      <c r="D82" s="104"/>
      <c r="E82" s="104"/>
      <c r="F82" s="92"/>
    </row>
    <row r="83" spans="1:6" x14ac:dyDescent="0.25">
      <c r="A83" s="104"/>
      <c r="B83" s="104"/>
      <c r="C83" s="68"/>
      <c r="D83" s="104"/>
      <c r="E83" s="104"/>
    </row>
    <row r="84" spans="1:6" x14ac:dyDescent="0.25">
      <c r="A84" s="104"/>
      <c r="B84" s="104"/>
      <c r="D84" s="104"/>
      <c r="E84" s="104"/>
    </row>
    <row r="85" spans="1:6" x14ac:dyDescent="0.25">
      <c r="A85" s="104"/>
      <c r="B85" s="104"/>
      <c r="D85" s="104"/>
      <c r="E85" s="104"/>
    </row>
    <row r="86" spans="1:6" x14ac:dyDescent="0.25">
      <c r="A86" s="104"/>
      <c r="B86" s="90"/>
      <c r="D86" s="104"/>
      <c r="E86" s="104"/>
    </row>
    <row r="87" spans="1:6" x14ac:dyDescent="0.25">
      <c r="A87" s="104"/>
      <c r="B87" s="90"/>
      <c r="D87" s="104"/>
      <c r="E87" s="104"/>
      <c r="F87" s="68"/>
    </row>
    <row r="88" spans="1:6" x14ac:dyDescent="0.25">
      <c r="A88" s="104"/>
      <c r="B88" s="90"/>
      <c r="D88" s="90"/>
      <c r="E88" s="104"/>
      <c r="F88" s="68"/>
    </row>
    <row r="89" spans="1:6" x14ac:dyDescent="0.25">
      <c r="A89" s="104"/>
      <c r="B89" s="104"/>
      <c r="D89" s="90"/>
      <c r="E89" s="104"/>
      <c r="F89" s="68"/>
    </row>
    <row r="90" spans="1:6" x14ac:dyDescent="0.25">
      <c r="A90" s="104"/>
      <c r="B90" s="104"/>
      <c r="C90" s="87"/>
      <c r="D90" s="90"/>
      <c r="E90" s="90"/>
      <c r="F90" s="68"/>
    </row>
    <row r="91" spans="1:6" x14ac:dyDescent="0.25">
      <c r="A91" s="104"/>
      <c r="B91" s="104"/>
      <c r="C91" s="68"/>
      <c r="D91" s="104"/>
      <c r="E91" s="90"/>
      <c r="F91" s="68"/>
    </row>
    <row r="92" spans="1:6" x14ac:dyDescent="0.25">
      <c r="B92" s="104"/>
      <c r="D92" s="104"/>
      <c r="E92" s="90"/>
      <c r="F92" s="68"/>
    </row>
    <row r="93" spans="1:6" x14ac:dyDescent="0.25">
      <c r="B93" s="104"/>
      <c r="D93" s="104"/>
      <c r="E93" s="104"/>
    </row>
    <row r="94" spans="1:6" x14ac:dyDescent="0.25">
      <c r="B94" s="104"/>
      <c r="D94" s="104"/>
      <c r="E94" s="104"/>
    </row>
    <row r="95" spans="1:6" x14ac:dyDescent="0.25">
      <c r="B95" s="104"/>
      <c r="D95" s="104"/>
      <c r="E95" s="104"/>
      <c r="F95" s="68"/>
    </row>
    <row r="96" spans="1:6" x14ac:dyDescent="0.25">
      <c r="B96" s="104"/>
      <c r="D96" s="104"/>
      <c r="E96" s="104"/>
    </row>
    <row r="97" spans="2:6" x14ac:dyDescent="0.25">
      <c r="B97" s="104"/>
      <c r="D97" s="104"/>
      <c r="E97" s="104"/>
    </row>
    <row r="98" spans="2:6" x14ac:dyDescent="0.25">
      <c r="B98" s="104"/>
      <c r="D98" s="104"/>
      <c r="E98" s="104"/>
      <c r="F98" s="68"/>
    </row>
    <row r="99" spans="2:6" x14ac:dyDescent="0.25">
      <c r="B99" s="104"/>
      <c r="D99" s="104"/>
      <c r="E99" s="104"/>
      <c r="F99" s="68"/>
    </row>
    <row r="100" spans="2:6" x14ac:dyDescent="0.25">
      <c r="B100" s="104"/>
      <c r="D100" s="104"/>
      <c r="E100" s="104"/>
      <c r="F100" s="68"/>
    </row>
    <row r="101" spans="2:6" x14ac:dyDescent="0.25">
      <c r="B101" s="104"/>
      <c r="D101" s="104"/>
      <c r="E101" s="104"/>
      <c r="F101" s="68"/>
    </row>
    <row r="102" spans="2:6" x14ac:dyDescent="0.25">
      <c r="B102" s="90"/>
      <c r="D102" s="104"/>
      <c r="E102" s="104"/>
      <c r="F102" s="68"/>
    </row>
    <row r="103" spans="2:6" x14ac:dyDescent="0.25">
      <c r="B103" s="90"/>
      <c r="D103" s="104"/>
      <c r="E103" s="104"/>
    </row>
    <row r="104" spans="2:6" x14ac:dyDescent="0.25">
      <c r="B104" s="90"/>
      <c r="D104" s="90"/>
      <c r="E104" s="104"/>
    </row>
    <row r="105" spans="2:6" x14ac:dyDescent="0.25">
      <c r="B105" s="90"/>
      <c r="D105" s="90"/>
      <c r="E105" s="104"/>
      <c r="F105" s="68"/>
    </row>
    <row r="106" spans="2:6" x14ac:dyDescent="0.25">
      <c r="B106" s="104"/>
      <c r="D106" s="90"/>
      <c r="E106" s="90"/>
      <c r="F106" s="68"/>
    </row>
    <row r="107" spans="2:6" x14ac:dyDescent="0.25">
      <c r="B107" s="104"/>
      <c r="D107" s="90"/>
      <c r="E107" s="90"/>
      <c r="F107" s="68"/>
    </row>
    <row r="108" spans="2:6" x14ac:dyDescent="0.25">
      <c r="B108" s="104"/>
      <c r="D108" s="104"/>
      <c r="E108" s="90"/>
      <c r="F108" s="68"/>
    </row>
    <row r="109" spans="2:6" x14ac:dyDescent="0.25">
      <c r="D109" s="104"/>
      <c r="E109" s="91"/>
      <c r="F109" s="68"/>
    </row>
    <row r="110" spans="2:6" x14ac:dyDescent="0.25">
      <c r="D110" s="104"/>
      <c r="E110" s="104"/>
      <c r="F110" s="68"/>
    </row>
    <row r="111" spans="2:6" x14ac:dyDescent="0.25">
      <c r="B111" s="68"/>
      <c r="D111" s="104"/>
      <c r="E111" s="104"/>
      <c r="F111" s="68"/>
    </row>
    <row r="112" spans="2:6" x14ac:dyDescent="0.25">
      <c r="B112" s="89"/>
      <c r="D112" s="104"/>
      <c r="E112" s="104"/>
    </row>
    <row r="113" spans="2:6" x14ac:dyDescent="0.25">
      <c r="B113" s="68"/>
      <c r="D113" s="68"/>
    </row>
    <row r="114" spans="2:6" x14ac:dyDescent="0.25">
      <c r="B114" s="68"/>
      <c r="D114" s="68"/>
      <c r="F114" s="68"/>
    </row>
    <row r="115" spans="2:6" x14ac:dyDescent="0.25">
      <c r="B115" s="68"/>
      <c r="D115" s="68"/>
      <c r="E115" s="68"/>
      <c r="F115" s="68"/>
    </row>
    <row r="116" spans="2:6" x14ac:dyDescent="0.25">
      <c r="B116" s="68"/>
      <c r="D116" s="87"/>
      <c r="E116" s="68"/>
      <c r="F116" s="68"/>
    </row>
    <row r="117" spans="2:6" x14ac:dyDescent="0.25">
      <c r="D117" s="87"/>
      <c r="E117" s="68"/>
      <c r="F117" s="68"/>
    </row>
    <row r="118" spans="2:6" x14ac:dyDescent="0.25">
      <c r="D118" s="68"/>
      <c r="E118" s="68"/>
      <c r="F118" s="68"/>
    </row>
    <row r="119" spans="2:6" x14ac:dyDescent="0.25">
      <c r="E119" s="68"/>
      <c r="F119" s="68"/>
    </row>
    <row r="120" spans="2:6" x14ac:dyDescent="0.25">
      <c r="E120" s="68"/>
      <c r="F120" s="68"/>
    </row>
    <row r="121" spans="2:6" x14ac:dyDescent="0.25">
      <c r="F121" s="68"/>
    </row>
    <row r="122" spans="2:6" x14ac:dyDescent="0.25">
      <c r="F122" s="68"/>
    </row>
    <row r="123" spans="2:6" x14ac:dyDescent="0.25">
      <c r="F123" s="68"/>
    </row>
    <row r="130" spans="6:6" x14ac:dyDescent="0.25">
      <c r="F130" s="68"/>
    </row>
    <row r="131" spans="6:6" x14ac:dyDescent="0.25">
      <c r="F131" s="68"/>
    </row>
  </sheetData>
  <sortState ref="A8:F23">
    <sortCondition ref="B8:B23"/>
  </sortState>
  <mergeCells count="13">
    <mergeCell ref="A1:A3"/>
    <mergeCell ref="A4:E4"/>
    <mergeCell ref="B1:E1"/>
    <mergeCell ref="A5:A7"/>
    <mergeCell ref="B5:C5"/>
    <mergeCell ref="D5:E5"/>
    <mergeCell ref="B6:B7"/>
    <mergeCell ref="C6:C7"/>
    <mergeCell ref="D6:D7"/>
    <mergeCell ref="E6:E7"/>
    <mergeCell ref="B2:E2"/>
    <mergeCell ref="D3:E3"/>
    <mergeCell ref="B3:C3"/>
  </mergeCells>
  <conditionalFormatting sqref="A37:A38">
    <cfRule type="duplicateValues" dxfId="10" priority="5"/>
  </conditionalFormatting>
  <conditionalFormatting sqref="A38:A39">
    <cfRule type="duplicateValues" dxfId="9" priority="4"/>
  </conditionalFormatting>
  <conditionalFormatting sqref="A39:A40">
    <cfRule type="duplicateValues" dxfId="8" priority="3"/>
  </conditionalFormatting>
  <conditionalFormatting sqref="A40:A41">
    <cfRule type="duplicateValues" dxfId="7" priority="1"/>
  </conditionalFormatting>
  <conditionalFormatting sqref="A112:A1048576 A1:A37">
    <cfRule type="duplicateValues" dxfId="6" priority="6"/>
  </conditionalFormatting>
  <dataValidations count="2">
    <dataValidation type="list" allowBlank="1" showInputMessage="1" showErrorMessage="1" sqref="A47">
      <formula1>$A$8:$A$48</formula1>
    </dataValidation>
    <dataValidation type="list" allowBlank="1" showInputMessage="1" showErrorMessage="1" sqref="C75 C40">
      <formula1>$C$8:$C$77</formula1>
    </dataValidation>
  </dataValidations>
  <pageMargins left="0.70866141732283472" right="0.70866141732283472" top="0.74803149606299213" bottom="0.74803149606299213" header="0.31496062992125984" footer="0.31496062992125984"/>
  <pageSetup paperSize="5" scale="41" orientation="portrait" r:id="rId1"/>
  <headerFooter>
    <oddFooter>&amp;L&amp;8&amp;K00-048Página &amp;P de &amp;N&amp;C&amp;8&amp;K00-049Este registro es propiedad de Corantioquia, no debe ser divulgado a terceros sin la respectiva autorización.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zoomScale="80" zoomScaleNormal="80" zoomScaleSheetLayoutView="90" workbookViewId="0">
      <pane ySplit="4" topLeftCell="A5" activePane="bottomLeft" state="frozen"/>
      <selection activeCell="A18" sqref="A18"/>
      <selection pane="bottomLeft" activeCell="X35" sqref="X35"/>
    </sheetView>
  </sheetViews>
  <sheetFormatPr baseColWidth="10" defaultColWidth="11.42578125" defaultRowHeight="15" x14ac:dyDescent="0.25"/>
  <cols>
    <col min="1" max="1" width="2.140625" style="11" customWidth="1"/>
    <col min="2" max="2" width="14.85546875" style="11" bestFit="1" customWidth="1"/>
    <col min="3" max="9" width="8.85546875" style="18" customWidth="1"/>
    <col min="10" max="10" width="4.7109375" style="11" customWidth="1"/>
    <col min="11" max="11" width="8.85546875" style="11" customWidth="1"/>
    <col min="12" max="12" width="20.85546875" style="11" customWidth="1"/>
    <col min="13" max="18" width="7.7109375" style="11" customWidth="1"/>
    <col min="19" max="19" width="11.140625" style="11" bestFit="1" customWidth="1"/>
    <col min="20" max="16384" width="11.42578125" style="11"/>
  </cols>
  <sheetData>
    <row r="1" spans="1:20" s="3" customFormat="1" x14ac:dyDescent="0.25">
      <c r="A1" s="240"/>
      <c r="B1" s="240"/>
      <c r="C1" s="231" t="s">
        <v>348</v>
      </c>
      <c r="D1" s="231"/>
      <c r="E1" s="231"/>
      <c r="F1" s="231"/>
      <c r="G1" s="231"/>
      <c r="H1" s="231"/>
      <c r="I1" s="231"/>
      <c r="J1" s="231"/>
      <c r="K1" s="231"/>
      <c r="L1" s="231"/>
      <c r="M1" s="231"/>
      <c r="N1" s="231"/>
      <c r="O1" s="231"/>
      <c r="P1" s="231"/>
      <c r="Q1" s="231"/>
      <c r="R1" s="231"/>
      <c r="S1" s="231"/>
      <c r="T1" s="231"/>
    </row>
    <row r="2" spans="1:20" s="3" customFormat="1" ht="30.75" customHeight="1" x14ac:dyDescent="0.25">
      <c r="A2" s="240"/>
      <c r="B2" s="240"/>
      <c r="C2" s="174" t="s">
        <v>496</v>
      </c>
      <c r="D2" s="175"/>
      <c r="E2" s="175"/>
      <c r="F2" s="175"/>
      <c r="G2" s="175"/>
      <c r="H2" s="175"/>
      <c r="I2" s="175"/>
      <c r="J2" s="175"/>
      <c r="K2" s="175"/>
      <c r="L2" s="175"/>
      <c r="M2" s="175"/>
      <c r="N2" s="175"/>
      <c r="O2" s="175"/>
      <c r="P2" s="175"/>
      <c r="Q2" s="175"/>
      <c r="R2" s="175"/>
      <c r="S2" s="175"/>
      <c r="T2" s="176"/>
    </row>
    <row r="3" spans="1:20" s="3" customFormat="1" ht="15" customHeight="1" x14ac:dyDescent="0.25">
      <c r="A3" s="240"/>
      <c r="B3" s="240"/>
      <c r="C3" s="174" t="s">
        <v>568</v>
      </c>
      <c r="D3" s="175"/>
      <c r="E3" s="175"/>
      <c r="F3" s="175"/>
      <c r="G3" s="175"/>
      <c r="H3" s="175"/>
      <c r="I3" s="175"/>
      <c r="J3" s="175"/>
      <c r="K3" s="176"/>
      <c r="L3" s="174" t="s">
        <v>570</v>
      </c>
      <c r="M3" s="175"/>
      <c r="N3" s="175"/>
      <c r="O3" s="175"/>
      <c r="P3" s="175"/>
      <c r="Q3" s="175"/>
      <c r="R3" s="175"/>
      <c r="S3" s="175"/>
      <c r="T3" s="176"/>
    </row>
    <row r="4" spans="1:20" s="3" customFormat="1" ht="11.25" customHeight="1" x14ac:dyDescent="0.2">
      <c r="A4" s="241"/>
      <c r="B4" s="242"/>
      <c r="C4" s="242"/>
      <c r="D4" s="242"/>
      <c r="E4" s="242"/>
      <c r="F4" s="242"/>
      <c r="G4" s="242"/>
      <c r="H4" s="242"/>
      <c r="I4" s="242"/>
      <c r="J4" s="242"/>
      <c r="K4" s="242"/>
      <c r="L4" s="242"/>
      <c r="M4" s="242"/>
      <c r="N4" s="242"/>
      <c r="O4" s="242"/>
      <c r="P4" s="242"/>
      <c r="Q4" s="242"/>
      <c r="R4" s="242"/>
      <c r="S4" s="242"/>
      <c r="T4" s="243"/>
    </row>
    <row r="5" spans="1:20" x14ac:dyDescent="0.25">
      <c r="A5" s="49"/>
      <c r="B5" s="51"/>
      <c r="C5" s="50"/>
      <c r="D5" s="50"/>
      <c r="E5" s="50"/>
      <c r="F5" s="50"/>
      <c r="G5" s="50"/>
      <c r="H5" s="50"/>
      <c r="I5" s="50"/>
      <c r="J5" s="52"/>
      <c r="K5" s="51"/>
      <c r="L5" s="51"/>
      <c r="M5" s="51"/>
      <c r="N5" s="51"/>
      <c r="O5" s="51"/>
      <c r="P5" s="51"/>
      <c r="Q5" s="51"/>
      <c r="R5" s="51"/>
      <c r="S5" s="51"/>
      <c r="T5" s="52"/>
    </row>
    <row r="6" spans="1:20" ht="15" customHeight="1" x14ac:dyDescent="0.25">
      <c r="A6" s="53"/>
      <c r="B6" s="234" t="s">
        <v>131</v>
      </c>
      <c r="C6" s="235"/>
      <c r="D6" s="235"/>
      <c r="E6" s="235"/>
      <c r="F6" s="235"/>
      <c r="G6" s="235"/>
      <c r="H6" s="235"/>
      <c r="I6" s="236"/>
      <c r="J6" s="54"/>
      <c r="L6" s="237" t="s">
        <v>132</v>
      </c>
      <c r="M6" s="238"/>
      <c r="N6" s="238"/>
      <c r="O6" s="238"/>
      <c r="P6" s="238"/>
      <c r="Q6" s="238"/>
      <c r="R6" s="238"/>
      <c r="S6" s="239"/>
      <c r="T6" s="54"/>
    </row>
    <row r="7" spans="1:20" ht="36" x14ac:dyDescent="0.25">
      <c r="A7" s="53"/>
      <c r="B7" s="47" t="s">
        <v>119</v>
      </c>
      <c r="C7" s="36" t="s">
        <v>120</v>
      </c>
      <c r="D7" s="37" t="s">
        <v>121</v>
      </c>
      <c r="E7" s="38" t="s">
        <v>122</v>
      </c>
      <c r="F7" s="39" t="s">
        <v>123</v>
      </c>
      <c r="G7" s="40" t="s">
        <v>124</v>
      </c>
      <c r="H7" s="41" t="s">
        <v>125</v>
      </c>
      <c r="I7" s="47" t="s">
        <v>418</v>
      </c>
      <c r="J7" s="54"/>
      <c r="K7" s="55"/>
      <c r="L7" s="47" t="s">
        <v>119</v>
      </c>
      <c r="M7" s="65" t="s">
        <v>24</v>
      </c>
      <c r="N7" s="62" t="s">
        <v>29</v>
      </c>
      <c r="O7" s="64" t="s">
        <v>42</v>
      </c>
      <c r="P7" s="48" t="s">
        <v>43</v>
      </c>
      <c r="Q7" s="63" t="s">
        <v>45</v>
      </c>
      <c r="R7" s="61" t="s">
        <v>48</v>
      </c>
      <c r="S7" s="47" t="s">
        <v>418</v>
      </c>
      <c r="T7" s="54"/>
    </row>
    <row r="8" spans="1:20" x14ac:dyDescent="0.25">
      <c r="A8" s="53"/>
      <c r="B8" s="42" t="s">
        <v>128</v>
      </c>
      <c r="C8" s="43">
        <f>COUNTIF('Matriz de AIA - Sede Central'!$T$5:T46,"POSITIVO ALTO")</f>
        <v>1</v>
      </c>
      <c r="D8" s="43">
        <f>COUNTIF('Matriz de AIA - Sede Central'!$T$5:T46,"POSITIVO MODERADO")</f>
        <v>0</v>
      </c>
      <c r="E8" s="43">
        <f>COUNTIF('Matriz de AIA - Sede Central'!$T$5:T46,"POSITIVO BAJO")</f>
        <v>4</v>
      </c>
      <c r="F8" s="43">
        <f>COUNTIF('Matriz de AIA - Sede Central'!$T$5:T46,"NEGATIVO ALTO")</f>
        <v>3</v>
      </c>
      <c r="G8" s="43">
        <f>COUNTIF('Matriz de AIA - Sede Central'!$T$5:T46,"NEGATIVO MODERADO")</f>
        <v>4</v>
      </c>
      <c r="H8" s="43">
        <f>COUNTIF('Matriz de AIA - Sede Central'!$T$5:T46,"NEGATIVO BAJO")</f>
        <v>30</v>
      </c>
      <c r="I8" s="42">
        <f>SUM(C8:H8)</f>
        <v>42</v>
      </c>
      <c r="J8" s="54"/>
      <c r="K8" s="55"/>
      <c r="L8" s="44" t="s">
        <v>129</v>
      </c>
      <c r="M8" s="45">
        <f>COUNTIF('Matriz de AIA - Sede Central'!$L$5:L46,"Agua")</f>
        <v>12</v>
      </c>
      <c r="N8" s="45">
        <f>COUNTIF('Matriz de AIA - Sede Central'!$L$5:L46,"Aire")</f>
        <v>13</v>
      </c>
      <c r="O8" s="45">
        <f>COUNTIF('Matriz de AIA - Sede Central'!$L$5:L46,"Fauna")</f>
        <v>3</v>
      </c>
      <c r="P8" s="45">
        <f>COUNTIF('Matriz de AIA - Sede Central'!$L$5:L46,"Flora")</f>
        <v>0</v>
      </c>
      <c r="Q8" s="45">
        <f>COUNTIF('Matriz de AIA - Sede Central'!$L$5:L46,"Individuo")</f>
        <v>0</v>
      </c>
      <c r="R8" s="45">
        <f>COUNTIF('Matriz de AIA - Sede Central'!$L$5:L46,"Suelo")</f>
        <v>14</v>
      </c>
      <c r="S8" s="44">
        <f t="shared" ref="S8:S9" si="0">SUM(M8:R8)</f>
        <v>42</v>
      </c>
      <c r="T8" s="54"/>
    </row>
    <row r="9" spans="1:20" x14ac:dyDescent="0.25">
      <c r="A9" s="53"/>
      <c r="B9" s="46" t="s">
        <v>126</v>
      </c>
      <c r="C9" s="46">
        <f t="shared" ref="C9:H9" si="1">SUM(C8:C8)</f>
        <v>1</v>
      </c>
      <c r="D9" s="46">
        <f t="shared" si="1"/>
        <v>0</v>
      </c>
      <c r="E9" s="46">
        <f t="shared" si="1"/>
        <v>4</v>
      </c>
      <c r="F9" s="46">
        <f t="shared" si="1"/>
        <v>3</v>
      </c>
      <c r="G9" s="46">
        <f t="shared" si="1"/>
        <v>4</v>
      </c>
      <c r="H9" s="46">
        <f t="shared" si="1"/>
        <v>30</v>
      </c>
      <c r="I9" s="46">
        <f t="shared" ref="I9" si="2">SUM(C9:H9)</f>
        <v>42</v>
      </c>
      <c r="J9" s="54"/>
      <c r="K9" s="55"/>
      <c r="L9" s="46" t="s">
        <v>130</v>
      </c>
      <c r="M9" s="46">
        <f t="shared" ref="M9:R9" si="3">SUM(M8:M8)</f>
        <v>12</v>
      </c>
      <c r="N9" s="46">
        <f t="shared" si="3"/>
        <v>13</v>
      </c>
      <c r="O9" s="46">
        <f t="shared" si="3"/>
        <v>3</v>
      </c>
      <c r="P9" s="46">
        <f t="shared" si="3"/>
        <v>0</v>
      </c>
      <c r="Q9" s="46">
        <f t="shared" si="3"/>
        <v>0</v>
      </c>
      <c r="R9" s="46">
        <f t="shared" si="3"/>
        <v>14</v>
      </c>
      <c r="S9" s="46">
        <f t="shared" si="0"/>
        <v>42</v>
      </c>
      <c r="T9" s="54"/>
    </row>
    <row r="10" spans="1:20" x14ac:dyDescent="0.25">
      <c r="A10" s="53"/>
      <c r="B10" s="47" t="s">
        <v>127</v>
      </c>
      <c r="C10" s="60">
        <f t="shared" ref="C10:H10" si="4">C9/SUM($C$8:$H$8)</f>
        <v>2.3809523809523808E-2</v>
      </c>
      <c r="D10" s="60">
        <f t="shared" si="4"/>
        <v>0</v>
      </c>
      <c r="E10" s="60">
        <f t="shared" si="4"/>
        <v>9.5238095238095233E-2</v>
      </c>
      <c r="F10" s="60">
        <f t="shared" si="4"/>
        <v>7.1428571428571425E-2</v>
      </c>
      <c r="G10" s="60">
        <f t="shared" si="4"/>
        <v>9.5238095238095233E-2</v>
      </c>
      <c r="H10" s="60">
        <f t="shared" si="4"/>
        <v>0.7142857142857143</v>
      </c>
      <c r="I10" s="93">
        <f>SUM(C10:H10)</f>
        <v>1</v>
      </c>
      <c r="J10" s="54"/>
      <c r="K10" s="55"/>
      <c r="L10" s="47" t="s">
        <v>127</v>
      </c>
      <c r="M10" s="60">
        <f t="shared" ref="M10:R10" si="5">M9/SUM($M$8:$R$8)</f>
        <v>0.2857142857142857</v>
      </c>
      <c r="N10" s="60">
        <f t="shared" si="5"/>
        <v>0.30952380952380953</v>
      </c>
      <c r="O10" s="60">
        <f t="shared" si="5"/>
        <v>7.1428571428571425E-2</v>
      </c>
      <c r="P10" s="60">
        <f t="shared" si="5"/>
        <v>0</v>
      </c>
      <c r="Q10" s="60">
        <f t="shared" si="5"/>
        <v>0</v>
      </c>
      <c r="R10" s="60">
        <f t="shared" si="5"/>
        <v>0.33333333333333331</v>
      </c>
      <c r="S10" s="93">
        <f>SUM(M10:R10)</f>
        <v>1</v>
      </c>
      <c r="T10" s="54"/>
    </row>
    <row r="11" spans="1:20" x14ac:dyDescent="0.25">
      <c r="A11" s="53"/>
      <c r="J11" s="54"/>
      <c r="L11" s="35"/>
      <c r="T11" s="54"/>
    </row>
    <row r="12" spans="1:20" x14ac:dyDescent="0.25">
      <c r="A12" s="53"/>
      <c r="J12" s="54"/>
      <c r="L12" s="35"/>
      <c r="T12" s="54"/>
    </row>
    <row r="13" spans="1:20" x14ac:dyDescent="0.25">
      <c r="A13" s="53"/>
      <c r="J13" s="54"/>
      <c r="T13" s="54"/>
    </row>
    <row r="14" spans="1:20" x14ac:dyDescent="0.25">
      <c r="A14" s="53"/>
      <c r="J14" s="54"/>
      <c r="T14" s="54"/>
    </row>
    <row r="15" spans="1:20" x14ac:dyDescent="0.25">
      <c r="A15" s="53"/>
      <c r="J15" s="54"/>
      <c r="T15" s="54"/>
    </row>
    <row r="16" spans="1:20" x14ac:dyDescent="0.25">
      <c r="A16" s="53"/>
      <c r="J16" s="54"/>
      <c r="T16" s="54"/>
    </row>
    <row r="17" spans="1:20" x14ac:dyDescent="0.25">
      <c r="A17" s="53"/>
      <c r="J17" s="54"/>
      <c r="T17" s="54"/>
    </row>
    <row r="18" spans="1:20" x14ac:dyDescent="0.25">
      <c r="A18" s="53"/>
      <c r="J18" s="54"/>
      <c r="T18" s="54"/>
    </row>
    <row r="19" spans="1:20" x14ac:dyDescent="0.25">
      <c r="A19" s="53"/>
      <c r="J19" s="54"/>
      <c r="T19" s="54"/>
    </row>
    <row r="20" spans="1:20" x14ac:dyDescent="0.25">
      <c r="A20" s="53"/>
      <c r="J20" s="54"/>
      <c r="T20" s="54"/>
    </row>
    <row r="21" spans="1:20" x14ac:dyDescent="0.25">
      <c r="A21" s="53"/>
      <c r="J21" s="54"/>
      <c r="T21" s="54"/>
    </row>
    <row r="22" spans="1:20" x14ac:dyDescent="0.25">
      <c r="A22" s="53"/>
      <c r="J22" s="54"/>
      <c r="T22" s="54"/>
    </row>
    <row r="23" spans="1:20" x14ac:dyDescent="0.25">
      <c r="A23" s="53"/>
      <c r="J23" s="54"/>
      <c r="T23" s="54"/>
    </row>
    <row r="24" spans="1:20" x14ac:dyDescent="0.25">
      <c r="A24" s="53"/>
      <c r="J24" s="54"/>
      <c r="T24" s="54"/>
    </row>
    <row r="25" spans="1:20" x14ac:dyDescent="0.25">
      <c r="A25" s="53"/>
      <c r="J25" s="54"/>
      <c r="T25" s="54"/>
    </row>
    <row r="26" spans="1:20" x14ac:dyDescent="0.25">
      <c r="A26" s="53"/>
      <c r="J26" s="54"/>
      <c r="T26" s="54"/>
    </row>
    <row r="27" spans="1:20" x14ac:dyDescent="0.25">
      <c r="A27" s="53"/>
      <c r="J27" s="54"/>
      <c r="T27" s="54"/>
    </row>
    <row r="28" spans="1:20" x14ac:dyDescent="0.25">
      <c r="A28" s="53"/>
      <c r="J28" s="54"/>
      <c r="T28" s="54"/>
    </row>
    <row r="29" spans="1:20" x14ac:dyDescent="0.25">
      <c r="A29" s="53"/>
      <c r="J29" s="54"/>
      <c r="T29" s="54"/>
    </row>
    <row r="30" spans="1:20" x14ac:dyDescent="0.25">
      <c r="A30" s="53"/>
      <c r="J30" s="54"/>
      <c r="T30" s="54"/>
    </row>
    <row r="31" spans="1:20" x14ac:dyDescent="0.25">
      <c r="A31" s="56"/>
      <c r="B31" s="58"/>
      <c r="C31" s="57"/>
      <c r="D31" s="57"/>
      <c r="E31" s="57"/>
      <c r="F31" s="57"/>
      <c r="G31" s="57"/>
      <c r="H31" s="57"/>
      <c r="I31" s="57"/>
      <c r="J31" s="59"/>
      <c r="K31" s="58"/>
      <c r="L31" s="58"/>
      <c r="M31" s="58"/>
      <c r="N31" s="58"/>
      <c r="O31" s="58"/>
      <c r="P31" s="58"/>
      <c r="Q31" s="58"/>
      <c r="R31" s="58"/>
      <c r="S31" s="58"/>
      <c r="T31" s="59"/>
    </row>
    <row r="32" spans="1:20" x14ac:dyDescent="0.25">
      <c r="A32" s="49"/>
      <c r="B32" s="51"/>
      <c r="C32" s="50"/>
      <c r="D32" s="50"/>
      <c r="E32" s="50"/>
      <c r="F32" s="50"/>
      <c r="G32" s="50"/>
      <c r="H32" s="50"/>
      <c r="I32" s="50"/>
      <c r="J32" s="52"/>
      <c r="K32" s="51"/>
      <c r="L32" s="51"/>
      <c r="M32" s="51"/>
      <c r="N32" s="51"/>
      <c r="O32" s="51"/>
      <c r="P32" s="51"/>
      <c r="Q32" s="51"/>
      <c r="R32" s="51"/>
      <c r="S32" s="51"/>
      <c r="T32" s="52"/>
    </row>
    <row r="33" spans="1:20" x14ac:dyDescent="0.25">
      <c r="A33" s="53"/>
      <c r="J33" s="54"/>
      <c r="T33" s="54"/>
    </row>
    <row r="34" spans="1:20" x14ac:dyDescent="0.25">
      <c r="A34" s="53"/>
      <c r="J34" s="54"/>
      <c r="T34" s="54"/>
    </row>
    <row r="35" spans="1:20" x14ac:dyDescent="0.25">
      <c r="A35" s="53"/>
      <c r="J35" s="54"/>
      <c r="T35" s="54"/>
    </row>
    <row r="36" spans="1:20" x14ac:dyDescent="0.25">
      <c r="A36" s="53"/>
      <c r="J36" s="54"/>
      <c r="T36" s="54"/>
    </row>
    <row r="37" spans="1:20" x14ac:dyDescent="0.25">
      <c r="A37" s="53"/>
      <c r="J37" s="54"/>
      <c r="T37" s="54"/>
    </row>
    <row r="38" spans="1:20" x14ac:dyDescent="0.25">
      <c r="A38" s="53"/>
      <c r="J38" s="54"/>
      <c r="T38" s="54"/>
    </row>
    <row r="39" spans="1:20" x14ac:dyDescent="0.25">
      <c r="A39" s="53"/>
      <c r="J39" s="54"/>
      <c r="T39" s="54"/>
    </row>
    <row r="40" spans="1:20" x14ac:dyDescent="0.25">
      <c r="A40" s="53"/>
      <c r="J40" s="54"/>
      <c r="T40" s="54"/>
    </row>
    <row r="41" spans="1:20" x14ac:dyDescent="0.25">
      <c r="A41" s="53"/>
      <c r="J41" s="54"/>
      <c r="T41" s="54"/>
    </row>
    <row r="42" spans="1:20" x14ac:dyDescent="0.25">
      <c r="A42" s="53"/>
      <c r="J42" s="54"/>
      <c r="T42" s="54"/>
    </row>
    <row r="43" spans="1:20" x14ac:dyDescent="0.25">
      <c r="A43" s="53"/>
      <c r="J43" s="54"/>
      <c r="T43" s="54"/>
    </row>
    <row r="44" spans="1:20" x14ac:dyDescent="0.25">
      <c r="A44" s="53"/>
      <c r="J44" s="54"/>
      <c r="T44" s="54"/>
    </row>
    <row r="45" spans="1:20" x14ac:dyDescent="0.25">
      <c r="A45" s="53"/>
      <c r="J45" s="54"/>
      <c r="T45" s="54"/>
    </row>
    <row r="46" spans="1:20" x14ac:dyDescent="0.25">
      <c r="A46" s="53"/>
      <c r="J46" s="54"/>
      <c r="T46" s="54"/>
    </row>
    <row r="47" spans="1:20" x14ac:dyDescent="0.25">
      <c r="A47" s="53"/>
      <c r="J47" s="54"/>
      <c r="T47" s="54"/>
    </row>
    <row r="48" spans="1:20" x14ac:dyDescent="0.25">
      <c r="A48" s="53"/>
      <c r="J48" s="54"/>
      <c r="T48" s="54"/>
    </row>
    <row r="49" spans="1:20" x14ac:dyDescent="0.25">
      <c r="A49" s="56"/>
      <c r="B49" s="58"/>
      <c r="C49" s="57"/>
      <c r="D49" s="57"/>
      <c r="E49" s="57"/>
      <c r="F49" s="57"/>
      <c r="G49" s="57"/>
      <c r="H49" s="57"/>
      <c r="I49" s="57"/>
      <c r="J49" s="59"/>
      <c r="K49" s="58"/>
      <c r="L49" s="58"/>
      <c r="M49" s="58"/>
      <c r="N49" s="58"/>
      <c r="O49" s="58"/>
      <c r="P49" s="58"/>
      <c r="Q49" s="58"/>
      <c r="R49" s="58"/>
      <c r="S49" s="58"/>
      <c r="T49" s="59"/>
    </row>
  </sheetData>
  <mergeCells count="8">
    <mergeCell ref="B6:I6"/>
    <mergeCell ref="L6:S6"/>
    <mergeCell ref="C1:T1"/>
    <mergeCell ref="C2:T2"/>
    <mergeCell ref="A1:B3"/>
    <mergeCell ref="A4:T4"/>
    <mergeCell ref="L3:T3"/>
    <mergeCell ref="C3:K3"/>
  </mergeCells>
  <pageMargins left="0.70866141732283472" right="0.70866141732283472" top="0.74803149606299213" bottom="0.74803149606299213" header="0.31496062992125984" footer="0.31496062992125984"/>
  <pageSetup paperSize="5" scale="41" orientation="landscape" r:id="rId1"/>
  <headerFooter>
    <oddFooter>&amp;L&amp;8&amp;K00-048Página &amp;P de &amp;N&amp;C&amp;8&amp;K00-049Este registro es propiedad de Corantioquia, no debe ser divulgado a terceros sin la respectiva autorización.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R9"/>
  <sheetViews>
    <sheetView workbookViewId="0">
      <selection activeCell="G2" sqref="G2:G3"/>
    </sheetView>
  </sheetViews>
  <sheetFormatPr baseColWidth="10" defaultRowHeight="15" x14ac:dyDescent="0.25"/>
  <cols>
    <col min="3" max="3" width="15" customWidth="1"/>
    <col min="4" max="4" width="10.85546875" customWidth="1"/>
    <col min="5" max="5" width="15.5703125" customWidth="1"/>
    <col min="6" max="6" width="18.42578125" customWidth="1"/>
    <col min="8" max="8" width="16.140625" customWidth="1"/>
    <col min="10" max="10" width="15.28515625" customWidth="1"/>
    <col min="11" max="17" width="10.85546875" style="129"/>
  </cols>
  <sheetData>
    <row r="2" spans="1:18" ht="37.5" customHeight="1" x14ac:dyDescent="0.25">
      <c r="A2" s="146" t="s">
        <v>0</v>
      </c>
      <c r="B2" s="146" t="s">
        <v>492</v>
      </c>
      <c r="C2" s="146" t="s">
        <v>60</v>
      </c>
      <c r="D2" s="146" t="s">
        <v>4</v>
      </c>
      <c r="E2" s="146" t="s">
        <v>1</v>
      </c>
      <c r="F2" s="146" t="s">
        <v>302</v>
      </c>
      <c r="G2" s="146" t="s">
        <v>55</v>
      </c>
      <c r="H2" s="146" t="s">
        <v>2</v>
      </c>
      <c r="I2" s="146" t="s">
        <v>313</v>
      </c>
      <c r="J2" s="146" t="s">
        <v>5</v>
      </c>
      <c r="K2" s="146" t="s">
        <v>94</v>
      </c>
      <c r="L2" s="148" t="s">
        <v>94</v>
      </c>
      <c r="M2" s="149"/>
      <c r="N2" s="149"/>
      <c r="O2" s="149"/>
      <c r="P2" s="149"/>
      <c r="Q2" s="150"/>
      <c r="R2" s="146" t="s">
        <v>61</v>
      </c>
    </row>
    <row r="3" spans="1:18" ht="84" customHeight="1" x14ac:dyDescent="0.25">
      <c r="A3" s="147"/>
      <c r="B3" s="147"/>
      <c r="C3" s="147"/>
      <c r="D3" s="147"/>
      <c r="E3" s="147"/>
      <c r="F3" s="147"/>
      <c r="G3" s="147"/>
      <c r="H3" s="147"/>
      <c r="I3" s="147"/>
      <c r="J3" s="147"/>
      <c r="K3" s="147" t="s">
        <v>134</v>
      </c>
      <c r="L3" s="118" t="s">
        <v>134</v>
      </c>
      <c r="M3" s="118" t="s">
        <v>62</v>
      </c>
      <c r="N3" s="118" t="s">
        <v>63</v>
      </c>
      <c r="O3" s="118" t="s">
        <v>64</v>
      </c>
      <c r="P3" s="118" t="s">
        <v>65</v>
      </c>
      <c r="Q3" s="118" t="s">
        <v>66</v>
      </c>
      <c r="R3" s="147"/>
    </row>
    <row r="4" spans="1:18" ht="191.25" x14ac:dyDescent="0.25">
      <c r="A4" s="128" t="s">
        <v>514</v>
      </c>
      <c r="B4" s="128" t="s">
        <v>515</v>
      </c>
      <c r="C4" s="128" t="s">
        <v>219</v>
      </c>
      <c r="D4" s="128" t="s">
        <v>23</v>
      </c>
      <c r="E4" s="128" t="s">
        <v>46</v>
      </c>
      <c r="F4" s="128" t="s">
        <v>220</v>
      </c>
      <c r="G4" s="128" t="s">
        <v>345</v>
      </c>
      <c r="H4" s="128" t="s">
        <v>195</v>
      </c>
      <c r="I4" s="128" t="s">
        <v>217</v>
      </c>
      <c r="J4" s="128" t="s">
        <v>29</v>
      </c>
      <c r="K4" s="128">
        <v>-1</v>
      </c>
      <c r="L4" s="128">
        <v>10</v>
      </c>
      <c r="M4" s="128">
        <v>10</v>
      </c>
      <c r="N4" s="128">
        <v>10</v>
      </c>
      <c r="O4" s="128">
        <v>10</v>
      </c>
      <c r="P4" s="128">
        <v>10</v>
      </c>
      <c r="Q4" s="128">
        <f t="shared" ref="Q4:Q9" si="0">K4*(L4*M4*N4*O4*P4)</f>
        <v>-100000</v>
      </c>
      <c r="R4" s="95" t="str">
        <f t="shared" ref="R4:R9" si="1">IF(AND(Q4&gt;25000,Q4&lt;=100000),"POSITIVO ALTO","")&amp;IF(AND(Q4&gt;10000,Q4&lt;=25000),"POSITIVO MODERADO","")&amp;IF(AND(Q4&gt;=1,Q4&lt;=10000),"POSITIVO BAJO","")&amp;IF(AND(Q4&lt;-10000,Q4&gt;=-25000),"NEGATIVO MODERADO","")&amp;IF(AND(Q4&lt;=-1,Q4&gt;=-10000),"NEGATIVO BAJO","")&amp;IF(AND(Q4&lt;-25000,Q4&gt;=-100000),"NEGATIVO ALTO","")</f>
        <v>NEGATIVO ALTO</v>
      </c>
    </row>
    <row r="5" spans="1:18" ht="89.25" x14ac:dyDescent="0.25">
      <c r="A5" s="128" t="s">
        <v>514</v>
      </c>
      <c r="B5" s="128" t="s">
        <v>515</v>
      </c>
      <c r="C5" s="128" t="s">
        <v>197</v>
      </c>
      <c r="D5" s="128" t="s">
        <v>23</v>
      </c>
      <c r="E5" s="128" t="s">
        <v>235</v>
      </c>
      <c r="F5" s="128" t="s">
        <v>236</v>
      </c>
      <c r="G5" s="128" t="s">
        <v>531</v>
      </c>
      <c r="H5" s="128" t="s">
        <v>363</v>
      </c>
      <c r="I5" s="128" t="s">
        <v>238</v>
      </c>
      <c r="J5" s="128" t="s">
        <v>48</v>
      </c>
      <c r="K5" s="128">
        <v>-1</v>
      </c>
      <c r="L5" s="128">
        <v>10</v>
      </c>
      <c r="M5" s="128">
        <v>5</v>
      </c>
      <c r="N5" s="128">
        <v>10</v>
      </c>
      <c r="O5" s="128">
        <v>10</v>
      </c>
      <c r="P5" s="128">
        <v>5</v>
      </c>
      <c r="Q5" s="128">
        <f t="shared" si="0"/>
        <v>-25000</v>
      </c>
      <c r="R5" s="95" t="str">
        <f t="shared" si="1"/>
        <v>NEGATIVO MODERADO</v>
      </c>
    </row>
    <row r="6" spans="1:18" ht="63.75" x14ac:dyDescent="0.25">
      <c r="A6" s="128" t="s">
        <v>535</v>
      </c>
      <c r="B6" s="128" t="s">
        <v>506</v>
      </c>
      <c r="C6" s="128" t="s">
        <v>219</v>
      </c>
      <c r="D6" s="128" t="s">
        <v>23</v>
      </c>
      <c r="E6" s="128" t="s">
        <v>210</v>
      </c>
      <c r="F6" s="128" t="s">
        <v>435</v>
      </c>
      <c r="G6" s="128" t="s">
        <v>345</v>
      </c>
      <c r="H6" s="128" t="s">
        <v>33</v>
      </c>
      <c r="I6" s="128" t="s">
        <v>355</v>
      </c>
      <c r="J6" s="128" t="s">
        <v>48</v>
      </c>
      <c r="K6" s="128">
        <v>-1</v>
      </c>
      <c r="L6" s="128">
        <v>10</v>
      </c>
      <c r="M6" s="128">
        <v>10</v>
      </c>
      <c r="N6" s="128">
        <v>5</v>
      </c>
      <c r="O6" s="128">
        <v>10</v>
      </c>
      <c r="P6" s="128">
        <v>5</v>
      </c>
      <c r="Q6" s="128">
        <f t="shared" si="0"/>
        <v>-25000</v>
      </c>
      <c r="R6" s="95" t="str">
        <f t="shared" si="1"/>
        <v>NEGATIVO MODERADO</v>
      </c>
    </row>
    <row r="7" spans="1:18" ht="191.25" x14ac:dyDescent="0.25">
      <c r="A7" s="128" t="s">
        <v>535</v>
      </c>
      <c r="B7" s="128" t="s">
        <v>507</v>
      </c>
      <c r="C7" s="128" t="s">
        <v>219</v>
      </c>
      <c r="D7" s="128" t="s">
        <v>23</v>
      </c>
      <c r="E7" s="128" t="s">
        <v>46</v>
      </c>
      <c r="F7" s="128" t="s">
        <v>220</v>
      </c>
      <c r="G7" s="128" t="s">
        <v>345</v>
      </c>
      <c r="H7" s="128" t="s">
        <v>195</v>
      </c>
      <c r="I7" s="128" t="s">
        <v>217</v>
      </c>
      <c r="J7" s="128" t="s">
        <v>29</v>
      </c>
      <c r="K7" s="128">
        <v>-1</v>
      </c>
      <c r="L7" s="128">
        <v>10</v>
      </c>
      <c r="M7" s="128">
        <v>10</v>
      </c>
      <c r="N7" s="128">
        <v>10</v>
      </c>
      <c r="O7" s="128">
        <v>10</v>
      </c>
      <c r="P7" s="128">
        <v>10</v>
      </c>
      <c r="Q7" s="128">
        <f t="shared" si="0"/>
        <v>-100000</v>
      </c>
      <c r="R7" s="95" t="str">
        <f t="shared" si="1"/>
        <v>NEGATIVO ALTO</v>
      </c>
    </row>
    <row r="8" spans="1:18" ht="51" x14ac:dyDescent="0.25">
      <c r="A8" s="128" t="s">
        <v>535</v>
      </c>
      <c r="B8" s="128" t="s">
        <v>507</v>
      </c>
      <c r="C8" s="128" t="s">
        <v>413</v>
      </c>
      <c r="D8" s="128" t="s">
        <v>23</v>
      </c>
      <c r="E8" s="128" t="s">
        <v>383</v>
      </c>
      <c r="F8" s="128" t="s">
        <v>451</v>
      </c>
      <c r="G8" s="128" t="s">
        <v>538</v>
      </c>
      <c r="H8" s="128" t="s">
        <v>378</v>
      </c>
      <c r="I8" s="128" t="s">
        <v>169</v>
      </c>
      <c r="J8" s="128" t="s">
        <v>24</v>
      </c>
      <c r="K8" s="128">
        <v>-1</v>
      </c>
      <c r="L8" s="128">
        <v>10</v>
      </c>
      <c r="M8" s="128">
        <v>10</v>
      </c>
      <c r="N8" s="128">
        <v>5</v>
      </c>
      <c r="O8" s="128">
        <v>5</v>
      </c>
      <c r="P8" s="128">
        <v>5</v>
      </c>
      <c r="Q8" s="128">
        <f t="shared" si="0"/>
        <v>-12500</v>
      </c>
      <c r="R8" s="95" t="str">
        <f t="shared" si="1"/>
        <v>NEGATIVO MODERADO</v>
      </c>
    </row>
    <row r="9" spans="1:18" ht="191.25" x14ac:dyDescent="0.25">
      <c r="A9" s="128" t="s">
        <v>535</v>
      </c>
      <c r="B9" s="128" t="s">
        <v>576</v>
      </c>
      <c r="C9" s="128" t="s">
        <v>219</v>
      </c>
      <c r="D9" s="128" t="s">
        <v>23</v>
      </c>
      <c r="E9" s="128" t="s">
        <v>46</v>
      </c>
      <c r="F9" s="128" t="s">
        <v>220</v>
      </c>
      <c r="G9" s="128" t="s">
        <v>345</v>
      </c>
      <c r="H9" s="128" t="s">
        <v>195</v>
      </c>
      <c r="I9" s="128" t="s">
        <v>217</v>
      </c>
      <c r="J9" s="128" t="s">
        <v>29</v>
      </c>
      <c r="K9" s="128">
        <v>-1</v>
      </c>
      <c r="L9" s="128">
        <v>10</v>
      </c>
      <c r="M9" s="128">
        <v>10</v>
      </c>
      <c r="N9" s="128">
        <v>10</v>
      </c>
      <c r="O9" s="128">
        <v>10</v>
      </c>
      <c r="P9" s="128">
        <v>10</v>
      </c>
      <c r="Q9" s="128">
        <f t="shared" si="0"/>
        <v>-100000</v>
      </c>
      <c r="R9" s="95" t="str">
        <f t="shared" si="1"/>
        <v>NEGATIVO ALTO</v>
      </c>
    </row>
  </sheetData>
  <mergeCells count="13">
    <mergeCell ref="F2:F3"/>
    <mergeCell ref="A2:A3"/>
    <mergeCell ref="B2:B3"/>
    <mergeCell ref="C2:C3"/>
    <mergeCell ref="D2:D3"/>
    <mergeCell ref="E2:E3"/>
    <mergeCell ref="R2:R3"/>
    <mergeCell ref="K2:K3"/>
    <mergeCell ref="L2:Q2"/>
    <mergeCell ref="G2:G3"/>
    <mergeCell ref="H2:H3"/>
    <mergeCell ref="I2:I3"/>
    <mergeCell ref="J2:J3"/>
  </mergeCells>
  <dataValidations count="11">
    <dataValidation type="list" allowBlank="1" showInputMessage="1" showErrorMessage="1" promptTitle="TIPO DE PROCESOS" sqref="B4:B9">
      <formula1>"GE,GC,CI,EP,GI,GA,GF,AC,GJ,CS,TODOS LOS PROCESOS"</formula1>
    </dataValidation>
    <dataValidation type="list" showInputMessage="1" showErrorMessage="1" sqref="G4:G9">
      <formula1>"Uso,Reciclaje,Disposición Final,No Aplica"</formula1>
    </dataValidation>
    <dataValidation type="list" allowBlank="1" showInputMessage="1" showErrorMessage="1" promptTitle="TIPO DE PROCESOS" sqref="A4:A9">
      <formula1>"Apoyo,Estratégico,Evaluación,Misional,TODOS LOS PR"</formula1>
    </dataValidation>
    <dataValidation type="list" showInputMessage="1" showErrorMessage="1" promptTitle="CONDICIPON DE OPERACIÓN" sqref="D4:D9">
      <formula1>"Normal,Anormal,Potencial"</formula1>
    </dataValidation>
    <dataValidation type="list" allowBlank="1" showInputMessage="1" showErrorMessage="1" promptTitle="RECURSO AFECTADO O MEJORADO" sqref="J4:J9">
      <formula1>"Agua,Aire,Fauna,Flora,Individuo,Suelo"</formula1>
    </dataValidation>
    <dataValidation type="list" allowBlank="1" showInputMessage="1" showErrorMessage="1" promptTitle="IMPACTO (I)" prompt="1: Positivo_x000a_-1: Negativo_x000a_" sqref="K4:K9">
      <formula1>"1,-1"</formula1>
    </dataValidation>
    <dataValidation type="list" allowBlank="1" showInputMessage="1" showErrorMessage="1" promptTitle="CANTIDAD (C)" prompt="1:Baja_x000a_5: Moderada_x000a_10: Alta" sqref="P4:P9">
      <formula1>"1,5,10"</formula1>
    </dataValidation>
    <dataValidation type="list" allowBlank="1" showInputMessage="1" showErrorMessage="1" promptTitle="RECUPERABILIDAD" prompt="1: Reversible_x000a_5: Recurable_x000a_10: Irrecuperable" sqref="O4:O9">
      <formula1>"1,5,10"</formula1>
    </dataValidation>
    <dataValidation type="list" allowBlank="1" showInputMessage="1" showErrorMessage="1" promptTitle="DURACIÓN (D)" prompt="1: Breve_x000a_5: Temporal_x000a_10: Permanente" sqref="N4:N9">
      <formula1>"1,5,10"</formula1>
    </dataValidation>
    <dataValidation type="list" allowBlank="1" showInputMessage="1" showErrorMessage="1" promptTitle="PROBABILIDAD (P)" prompt="1: Baja_x000a_5: Media _x000a_10: Alta" sqref="M4:M9">
      <formula1>"1,5,10"</formula1>
    </dataValidation>
    <dataValidation type="list" allowBlank="1" showInputMessage="1" showErrorMessage="1" promptTitle="ALCANCE (A)" prompt="1: Puntual _x000a_5: Local_x000a_10: Regional" sqref="L4:L9">
      <formula1>"1,5,10"</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68955045-6520-4296-97A5-C8ED19599762}">
            <xm:f>NOT(ISERROR(SEARCH(Anexo2_Variables!$P$13,R4)))</xm:f>
            <xm:f>Anexo2_Variables!$P$13</xm:f>
            <x14:dxf>
              <fill>
                <patternFill>
                  <bgColor rgb="FFC00000"/>
                </patternFill>
              </fill>
            </x14:dxf>
          </x14:cfRule>
          <x14:cfRule type="containsText" priority="2" operator="containsText" id="{DB5E6F62-5B3E-4712-AED5-9E793E380518}">
            <xm:f>NOT(ISERROR(SEARCH(Anexo2_Variables!$P$12,R4)))</xm:f>
            <xm:f>Anexo2_Variables!$P$12</xm:f>
            <x14:dxf>
              <fill>
                <patternFill>
                  <bgColor rgb="FFFF6600"/>
                </patternFill>
              </fill>
            </x14:dxf>
          </x14:cfRule>
          <x14:cfRule type="containsText" priority="3" operator="containsText" id="{80D9D00F-2E7F-4DB9-A83F-9E989D81AB53}">
            <xm:f>NOT(ISERROR(SEARCH(Anexo2_Variables!$P$11,R4)))</xm:f>
            <xm:f>Anexo2_Variables!$P$11</xm:f>
            <x14:dxf>
              <fill>
                <patternFill>
                  <bgColor rgb="FFFFFF00"/>
                </patternFill>
              </fill>
            </x14:dxf>
          </x14:cfRule>
          <x14:cfRule type="containsText" priority="4" operator="containsText" id="{DA3D1678-24A6-40CF-B295-55913A2A869A}">
            <xm:f>NOT(ISERROR(SEARCH(Anexo2_Variables!$P$10,R4)))</xm:f>
            <xm:f>Anexo2_Variables!$P$10</xm:f>
            <x14:dxf>
              <fill>
                <patternFill>
                  <bgColor rgb="FF00B050"/>
                </patternFill>
              </fill>
            </x14:dxf>
          </x14:cfRule>
          <x14:cfRule type="containsText" priority="5" operator="containsText" id="{8A5DCEBA-C035-4CE5-BCAF-2500A090A9A5}">
            <xm:f>NOT(ISERROR(SEARCH(Anexo2_Variables!$P$9,R4)))</xm:f>
            <xm:f>Anexo2_Variables!$P$9</xm:f>
            <x14:dxf>
              <fill>
                <patternFill>
                  <bgColor rgb="FF92D050"/>
                </patternFill>
              </fill>
            </x14:dxf>
          </x14:cfRule>
          <x14:cfRule type="containsText" priority="6" operator="containsText" id="{5CE474A5-6841-49F8-A015-404F3ABA4EC8}">
            <xm:f>NOT(ISERROR(SEARCH(Anexo2_Variables!$P$8,R4)))</xm:f>
            <xm:f>Anexo2_Variables!$P$8</xm:f>
            <x14:dxf>
              <fill>
                <patternFill>
                  <bgColor theme="9" tint="0.79995117038483843"/>
                </patternFill>
              </fill>
            </x14:dxf>
          </x14:cfRule>
          <xm:sqref>R4:R9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'Anexo3_Aspect Impact Controles'!$A$8:$A$48</xm:f>
          </x14:formula1>
          <xm:sqref>C9 C4:C7</xm:sqref>
        </x14:dataValidation>
        <x14:dataValidation type="list" allowBlank="1" showInputMessage="1" showErrorMessage="1">
          <x14:formula1>
            <xm:f>'Anexo3_Aspect Impact Controles'!$B$8:$B$47</xm:f>
          </x14:formula1>
          <xm:sqref>E5:E6</xm:sqref>
        </x14:dataValidation>
        <x14:dataValidation type="list" allowBlank="1" showInputMessage="1" showErrorMessage="1">
          <x14:formula1>
            <xm:f>'C:\Users\NATY\Downloads\[MT-SGA-01-Matriz de Aspectos e Impactos Ambientales.xlsx]Anexo3_Aspect Impact Controles'!#REF!</xm:f>
          </x14:formula1>
          <xm:sqref>E4 F4:F6 E7:F9 H4:I9</xm:sqref>
        </x14:dataValidation>
        <x14:dataValidation type="list" allowBlank="1" showInputMessage="1" showErrorMessage="1">
          <x14:formula1>
            <xm:f>'Anexo3_Aspect Impact Controles'!$A$8:$A$49</xm:f>
          </x14:formula1>
          <xm:sqref>C8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showGridLines="0" workbookViewId="0">
      <selection activeCell="H9" sqref="H9"/>
    </sheetView>
  </sheetViews>
  <sheetFormatPr baseColWidth="10" defaultColWidth="11.42578125" defaultRowHeight="15" x14ac:dyDescent="0.25"/>
  <cols>
    <col min="1" max="4" width="11.42578125" style="106"/>
    <col min="5" max="5" width="19" style="106" customWidth="1"/>
    <col min="6" max="6" width="17.5703125" style="106" customWidth="1"/>
    <col min="7" max="16384" width="11.42578125" style="106"/>
  </cols>
  <sheetData>
    <row r="1" spans="1:35" s="110" customFormat="1" ht="30" customHeight="1" x14ac:dyDescent="0.25">
      <c r="A1" s="247"/>
      <c r="B1" s="248" t="s">
        <v>136</v>
      </c>
      <c r="C1" s="248"/>
      <c r="D1" s="248"/>
      <c r="E1" s="248"/>
      <c r="F1" s="107" t="s">
        <v>490</v>
      </c>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9"/>
      <c r="AG1" s="109"/>
      <c r="AH1" s="109"/>
      <c r="AI1" s="109"/>
    </row>
    <row r="2" spans="1:35" s="110" customFormat="1" ht="30" customHeight="1" x14ac:dyDescent="0.25">
      <c r="A2" s="247"/>
      <c r="B2" s="248" t="s">
        <v>118</v>
      </c>
      <c r="C2" s="248"/>
      <c r="D2" s="248"/>
      <c r="E2" s="248"/>
      <c r="F2" s="107" t="s">
        <v>734</v>
      </c>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9"/>
      <c r="AG2" s="109"/>
      <c r="AH2" s="109"/>
      <c r="AI2" s="109"/>
    </row>
    <row r="3" spans="1:35" ht="3" customHeight="1" x14ac:dyDescent="0.25"/>
    <row r="4" spans="1:35" x14ac:dyDescent="0.25">
      <c r="A4" s="249" t="s">
        <v>483</v>
      </c>
      <c r="B4" s="249"/>
      <c r="C4" s="249"/>
      <c r="D4" s="244"/>
      <c r="E4" s="244"/>
      <c r="F4" s="244"/>
    </row>
    <row r="6" spans="1:35" x14ac:dyDescent="0.25">
      <c r="A6" s="115" t="s">
        <v>484</v>
      </c>
      <c r="B6" s="250" t="s">
        <v>485</v>
      </c>
      <c r="C6" s="250"/>
      <c r="D6" s="250"/>
      <c r="E6" s="250"/>
      <c r="F6" s="115" t="s">
        <v>486</v>
      </c>
    </row>
    <row r="7" spans="1:35" ht="18" customHeight="1" x14ac:dyDescent="0.25">
      <c r="A7" s="111">
        <v>1</v>
      </c>
      <c r="B7" s="244" t="s">
        <v>487</v>
      </c>
      <c r="C7" s="244"/>
      <c r="D7" s="244"/>
      <c r="E7" s="244"/>
      <c r="F7" s="112">
        <v>44545</v>
      </c>
    </row>
    <row r="8" spans="1:35" ht="36.75" customHeight="1" x14ac:dyDescent="0.25">
      <c r="A8" s="142">
        <v>2</v>
      </c>
      <c r="B8" s="245" t="s">
        <v>733</v>
      </c>
      <c r="C8" s="245"/>
      <c r="D8" s="245"/>
      <c r="E8" s="245"/>
      <c r="F8" s="112">
        <v>45874</v>
      </c>
    </row>
    <row r="9" spans="1:35" ht="68.25" customHeight="1" x14ac:dyDescent="0.25">
      <c r="A9" s="113"/>
      <c r="B9" s="246"/>
      <c r="C9" s="246"/>
      <c r="D9" s="246"/>
      <c r="E9" s="246"/>
      <c r="F9" s="114"/>
    </row>
    <row r="10" spans="1:35" ht="94.5" customHeight="1" x14ac:dyDescent="0.25">
      <c r="A10" s="113"/>
      <c r="B10" s="246"/>
      <c r="C10" s="246"/>
      <c r="D10" s="246"/>
      <c r="E10" s="246"/>
      <c r="F10" s="114"/>
    </row>
  </sheetData>
  <mergeCells count="10">
    <mergeCell ref="B7:E7"/>
    <mergeCell ref="B8:E8"/>
    <mergeCell ref="B9:E9"/>
    <mergeCell ref="B10:E10"/>
    <mergeCell ref="A1:A2"/>
    <mergeCell ref="B1:E1"/>
    <mergeCell ref="B2:E2"/>
    <mergeCell ref="A4:C4"/>
    <mergeCell ref="D4:F4"/>
    <mergeCell ref="B6:E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Matriz de AIA - Sede Central</vt:lpstr>
      <vt:lpstr>Anexo1_Valoración Impacto Amb</vt:lpstr>
      <vt:lpstr>Anexo2_Variables</vt:lpstr>
      <vt:lpstr>Anexo3_Aspect Impact Contro (2</vt:lpstr>
      <vt:lpstr>Anexo3_Aspect Impact Controles</vt:lpstr>
      <vt:lpstr>Anexo4_Análisis Cuantitativo</vt:lpstr>
      <vt:lpstr>Aspectos Relevantes</vt:lpstr>
      <vt:lpstr>Versiones Registro</vt:lpstr>
      <vt:lpstr>'Anexo1_Valoración Impacto Amb'!Área_de_impresión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Tatiana Ochoa Murillo</dc:creator>
  <cp:keywords/>
  <dc:description/>
  <cp:lastModifiedBy>usuario</cp:lastModifiedBy>
  <cp:lastPrinted>2023-03-03T19:43:44Z</cp:lastPrinted>
  <dcterms:created xsi:type="dcterms:W3CDTF">2018-01-15T21:24:22Z</dcterms:created>
  <dcterms:modified xsi:type="dcterms:W3CDTF">2025-08-23T15:34:03Z</dcterms:modified>
  <cp:category/>
</cp:coreProperties>
</file>